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C:\Users\pbrnak\Documents\Private\Golf\"/>
    </mc:Choice>
  </mc:AlternateContent>
  <xr:revisionPtr revIDLastSave="0" documentId="13_ncr:1_{05296A28-7213-48BB-90F6-B7FF92CA6D2B}" xr6:coauthVersionLast="36" xr6:coauthVersionMax="36" xr10:uidLastSave="{00000000-0000-0000-0000-000000000000}"/>
  <bookViews>
    <workbookView xWindow="0" yWindow="0" windowWidth="23040" windowHeight="9780" xr2:uid="{00000000-000D-0000-FFFF-FFFF00000000}"/>
  </bookViews>
  <sheets>
    <sheet name="2019-2020" sheetId="4" r:id="rId1"/>
    <sheet name="2019-2020 jen rány" sheetId="5" r:id="rId2"/>
    <sheet name="2018-2019" sheetId="1" r:id="rId3"/>
    <sheet name="2018-2019 jen rány" sheetId="3" r:id="rId4"/>
    <sheet name="2017-2018" sheetId="2" r:id="rId5"/>
  </sheets>
  <calcPr calcId="191029"/>
</workbook>
</file>

<file path=xl/calcChain.xml><?xml version="1.0" encoding="utf-8"?>
<calcChain xmlns="http://schemas.openxmlformats.org/spreadsheetml/2006/main">
  <c r="W35" i="5" l="1"/>
  <c r="W25" i="5"/>
  <c r="W20" i="5"/>
  <c r="W18" i="5"/>
  <c r="W17" i="5"/>
  <c r="W16" i="5"/>
  <c r="W15" i="5"/>
  <c r="W14" i="5"/>
  <c r="W12" i="5"/>
  <c r="W10" i="5"/>
  <c r="W9" i="5"/>
  <c r="W8" i="5"/>
  <c r="W7" i="5"/>
  <c r="W6" i="5"/>
  <c r="W5" i="5"/>
  <c r="T25" i="5"/>
  <c r="T20" i="5"/>
  <c r="T18" i="5"/>
  <c r="T17" i="5"/>
  <c r="T16" i="5"/>
  <c r="T15" i="5"/>
  <c r="T14" i="5"/>
  <c r="T12" i="5"/>
  <c r="T10" i="5"/>
  <c r="T9" i="5"/>
  <c r="T8" i="5"/>
  <c r="T7" i="5"/>
  <c r="T6" i="5"/>
  <c r="T5" i="5"/>
  <c r="P45" i="5"/>
  <c r="Q44" i="5"/>
  <c r="R43" i="5"/>
  <c r="Q43" i="5"/>
  <c r="T43" i="5" s="1"/>
  <c r="P43" i="5"/>
  <c r="K42" i="5"/>
  <c r="K41" i="5"/>
  <c r="L40" i="5"/>
  <c r="T40" i="5" s="1"/>
  <c r="K40" i="5"/>
  <c r="J40" i="5"/>
  <c r="I39" i="5"/>
  <c r="I38" i="5"/>
  <c r="I37" i="5"/>
  <c r="R35" i="5"/>
  <c r="Q35" i="5"/>
  <c r="P35" i="5"/>
  <c r="O35" i="5"/>
  <c r="N35" i="5"/>
  <c r="M35" i="5"/>
  <c r="L35" i="5"/>
  <c r="K35" i="5"/>
  <c r="J35" i="5"/>
  <c r="H35" i="5"/>
  <c r="I34" i="5"/>
  <c r="H34" i="5"/>
  <c r="G33" i="5"/>
  <c r="Q32" i="5"/>
  <c r="L32" i="5"/>
  <c r="K32" i="5"/>
  <c r="G32" i="5"/>
  <c r="O30" i="5"/>
  <c r="N30" i="5"/>
  <c r="M30" i="5"/>
  <c r="G30" i="5"/>
  <c r="G29" i="5"/>
  <c r="F29" i="5"/>
  <c r="G28" i="5"/>
  <c r="F28" i="5"/>
  <c r="I27" i="5"/>
  <c r="F27" i="5"/>
  <c r="Q26" i="5"/>
  <c r="G26" i="5"/>
  <c r="F26" i="5"/>
  <c r="Q25" i="5"/>
  <c r="O25" i="5"/>
  <c r="M25" i="5"/>
  <c r="L25" i="5"/>
  <c r="K25" i="5"/>
  <c r="J25" i="5"/>
  <c r="H25" i="5"/>
  <c r="F25" i="5"/>
  <c r="E24" i="5"/>
  <c r="F23" i="5"/>
  <c r="E23" i="5"/>
  <c r="K22" i="5"/>
  <c r="J22" i="5"/>
  <c r="I22" i="5"/>
  <c r="E22" i="5"/>
  <c r="E21" i="5"/>
  <c r="Q20" i="5"/>
  <c r="O20" i="5"/>
  <c r="M20" i="5"/>
  <c r="L20" i="5"/>
  <c r="K20" i="5"/>
  <c r="J20" i="5"/>
  <c r="I20" i="5"/>
  <c r="H20" i="5"/>
  <c r="G20" i="5"/>
  <c r="F20" i="5"/>
  <c r="E20" i="5"/>
  <c r="D19" i="5"/>
  <c r="R18" i="5"/>
  <c r="Q18" i="5"/>
  <c r="P18" i="5"/>
  <c r="O18" i="5"/>
  <c r="L18" i="5"/>
  <c r="J18" i="5"/>
  <c r="I18" i="5"/>
  <c r="G18" i="5"/>
  <c r="F18" i="5"/>
  <c r="E18" i="5"/>
  <c r="D18" i="5"/>
  <c r="R17" i="5"/>
  <c r="Q17" i="5"/>
  <c r="P17" i="5"/>
  <c r="O17" i="5"/>
  <c r="N17" i="5"/>
  <c r="K17" i="5"/>
  <c r="J17" i="5"/>
  <c r="I17" i="5"/>
  <c r="H17" i="5"/>
  <c r="G17" i="5"/>
  <c r="E17" i="5"/>
  <c r="D17" i="5"/>
  <c r="R16" i="5"/>
  <c r="Q16" i="5"/>
  <c r="P16" i="5"/>
  <c r="O16" i="5"/>
  <c r="N16" i="5"/>
  <c r="M16" i="5"/>
  <c r="L16" i="5"/>
  <c r="K16" i="5"/>
  <c r="J16" i="5"/>
  <c r="I16" i="5"/>
  <c r="H16" i="5"/>
  <c r="G16" i="5"/>
  <c r="E16" i="5"/>
  <c r="D16" i="5"/>
  <c r="R15" i="5"/>
  <c r="Q15" i="5"/>
  <c r="P15" i="5"/>
  <c r="O15" i="5"/>
  <c r="M15" i="5"/>
  <c r="L15" i="5"/>
  <c r="K15" i="5"/>
  <c r="J15" i="5"/>
  <c r="I15" i="5"/>
  <c r="H15" i="5"/>
  <c r="G15" i="5"/>
  <c r="E15" i="5"/>
  <c r="D15" i="5"/>
  <c r="Q14" i="5"/>
  <c r="N14" i="5"/>
  <c r="M14" i="5"/>
  <c r="K14" i="5"/>
  <c r="I14" i="5"/>
  <c r="H14" i="5"/>
  <c r="G14" i="5"/>
  <c r="E14" i="5"/>
  <c r="D14" i="5"/>
  <c r="Q12" i="5"/>
  <c r="N12" i="5"/>
  <c r="L12" i="5"/>
  <c r="K12" i="5"/>
  <c r="J12" i="5"/>
  <c r="I12" i="5"/>
  <c r="G12" i="5"/>
  <c r="F12" i="5"/>
  <c r="E12" i="5"/>
  <c r="R10" i="5"/>
  <c r="Q10" i="5"/>
  <c r="O10" i="5"/>
  <c r="N10" i="5"/>
  <c r="M10" i="5"/>
  <c r="L10" i="5"/>
  <c r="K10" i="5"/>
  <c r="J10" i="5"/>
  <c r="I10" i="5"/>
  <c r="H10" i="5"/>
  <c r="G10" i="5"/>
  <c r="F10" i="5"/>
  <c r="E10" i="5"/>
  <c r="D10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R7" i="5"/>
  <c r="Q7" i="5"/>
  <c r="N7" i="5"/>
  <c r="M7" i="5"/>
  <c r="L7" i="5"/>
  <c r="K7" i="5"/>
  <c r="J7" i="5"/>
  <c r="I7" i="5"/>
  <c r="H7" i="5"/>
  <c r="G7" i="5"/>
  <c r="F7" i="5"/>
  <c r="E7" i="5"/>
  <c r="D7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R5" i="5"/>
  <c r="Q5" i="5"/>
  <c r="P5" i="5"/>
  <c r="O5" i="5"/>
  <c r="N5" i="5"/>
  <c r="M5" i="5"/>
  <c r="L5" i="5"/>
  <c r="K5" i="5"/>
  <c r="I5" i="5"/>
  <c r="H5" i="5"/>
  <c r="G5" i="5"/>
  <c r="F5" i="5"/>
  <c r="E5" i="5"/>
  <c r="D5" i="5"/>
  <c r="H291" i="5"/>
  <c r="I291" i="5" s="1"/>
  <c r="J291" i="5" s="1"/>
  <c r="H290" i="5"/>
  <c r="I290" i="5" s="1"/>
  <c r="J290" i="5" s="1"/>
  <c r="I289" i="5"/>
  <c r="J289" i="5" s="1"/>
  <c r="H289" i="5"/>
  <c r="H288" i="5"/>
  <c r="I288" i="5" s="1"/>
  <c r="J288" i="5" s="1"/>
  <c r="H287" i="5"/>
  <c r="I287" i="5" s="1"/>
  <c r="J287" i="5" s="1"/>
  <c r="J286" i="5"/>
  <c r="H286" i="5"/>
  <c r="I286" i="5" s="1"/>
  <c r="E261" i="5"/>
  <c r="H261" i="5" s="1"/>
  <c r="I261" i="5" s="1"/>
  <c r="J261" i="5" s="1"/>
  <c r="E242" i="5"/>
  <c r="H242" i="5" s="1"/>
  <c r="I242" i="5" s="1"/>
  <c r="J242" i="5" s="1"/>
  <c r="I241" i="5"/>
  <c r="J241" i="5" s="1"/>
  <c r="E254" i="5" s="1"/>
  <c r="H254" i="5" s="1"/>
  <c r="I254" i="5" s="1"/>
  <c r="J254" i="5" s="1"/>
  <c r="E273" i="5" s="1"/>
  <c r="H273" i="5" s="1"/>
  <c r="I273" i="5" s="1"/>
  <c r="J273" i="5" s="1"/>
  <c r="E285" i="5" s="1"/>
  <c r="H285" i="5" s="1"/>
  <c r="I285" i="5" s="1"/>
  <c r="J285" i="5" s="1"/>
  <c r="E241" i="5"/>
  <c r="H241" i="5" s="1"/>
  <c r="E215" i="5"/>
  <c r="H215" i="5" s="1"/>
  <c r="I215" i="5" s="1"/>
  <c r="J215" i="5" s="1"/>
  <c r="E226" i="5" s="1"/>
  <c r="H226" i="5" s="1"/>
  <c r="I226" i="5" s="1"/>
  <c r="J226" i="5" s="1"/>
  <c r="B206" i="5"/>
  <c r="I205" i="5"/>
  <c r="E205" i="5"/>
  <c r="H205" i="5" s="1"/>
  <c r="B205" i="5"/>
  <c r="J178" i="5"/>
  <c r="E178" i="5"/>
  <c r="H178" i="5" s="1"/>
  <c r="I178" i="5" s="1"/>
  <c r="B178" i="5"/>
  <c r="E177" i="5"/>
  <c r="H177" i="5" s="1"/>
  <c r="I177" i="5" s="1"/>
  <c r="J177" i="5" s="1"/>
  <c r="B177" i="5"/>
  <c r="H159" i="5"/>
  <c r="I159" i="5" s="1"/>
  <c r="J159" i="5" s="1"/>
  <c r="E174" i="5" s="1"/>
  <c r="H174" i="5" s="1"/>
  <c r="I174" i="5" s="1"/>
  <c r="J174" i="5" s="1"/>
  <c r="E191" i="5" s="1"/>
  <c r="H191" i="5" s="1"/>
  <c r="I191" i="5" s="1"/>
  <c r="J191" i="5" s="1"/>
  <c r="E159" i="5"/>
  <c r="I144" i="5"/>
  <c r="J144" i="5" s="1"/>
  <c r="E144" i="5"/>
  <c r="H144" i="5" s="1"/>
  <c r="B144" i="5"/>
  <c r="J142" i="5"/>
  <c r="H142" i="5"/>
  <c r="I142" i="5" s="1"/>
  <c r="E142" i="5"/>
  <c r="H141" i="5"/>
  <c r="I141" i="5" s="1"/>
  <c r="J141" i="5" s="1"/>
  <c r="E141" i="5"/>
  <c r="B141" i="5"/>
  <c r="E125" i="5"/>
  <c r="H125" i="5" s="1"/>
  <c r="I125" i="5" s="1"/>
  <c r="J125" i="5" s="1"/>
  <c r="E137" i="5" s="1"/>
  <c r="H137" i="5" s="1"/>
  <c r="I137" i="5" s="1"/>
  <c r="B125" i="5"/>
  <c r="H124" i="5"/>
  <c r="I124" i="5" s="1"/>
  <c r="J124" i="5" s="1"/>
  <c r="E124" i="5"/>
  <c r="B124" i="5"/>
  <c r="E111" i="5"/>
  <c r="H111" i="5" s="1"/>
  <c r="I111" i="5" s="1"/>
  <c r="B111" i="5"/>
  <c r="H110" i="5"/>
  <c r="I110" i="5" s="1"/>
  <c r="J110" i="5" s="1"/>
  <c r="E176" i="5" s="1"/>
  <c r="H176" i="5" s="1"/>
  <c r="I176" i="5" s="1"/>
  <c r="E110" i="5"/>
  <c r="E109" i="5"/>
  <c r="H109" i="5" s="1"/>
  <c r="I109" i="5" s="1"/>
  <c r="T30" i="5" s="1"/>
  <c r="E92" i="5"/>
  <c r="H92" i="5" s="1"/>
  <c r="I92" i="5" s="1"/>
  <c r="B92" i="5"/>
  <c r="H91" i="5"/>
  <c r="I91" i="5" s="1"/>
  <c r="J91" i="5" s="1"/>
  <c r="E104" i="5" s="1"/>
  <c r="H104" i="5" s="1"/>
  <c r="I104" i="5" s="1"/>
  <c r="E91" i="5"/>
  <c r="B91" i="5"/>
  <c r="E90" i="5"/>
  <c r="H90" i="5" s="1"/>
  <c r="I90" i="5" s="1"/>
  <c r="B90" i="5"/>
  <c r="J89" i="5"/>
  <c r="E102" i="5" s="1"/>
  <c r="H102" i="5" s="1"/>
  <c r="I102" i="5" s="1"/>
  <c r="H89" i="5"/>
  <c r="I89" i="5" s="1"/>
  <c r="E89" i="5"/>
  <c r="B89" i="5"/>
  <c r="I88" i="5"/>
  <c r="J88" i="5" s="1"/>
  <c r="E123" i="5" s="1"/>
  <c r="H123" i="5" s="1"/>
  <c r="I123" i="5" s="1"/>
  <c r="E88" i="5"/>
  <c r="H88" i="5" s="1"/>
  <c r="B88" i="5"/>
  <c r="B86" i="5"/>
  <c r="C78" i="5"/>
  <c r="H77" i="5"/>
  <c r="I77" i="5" s="1"/>
  <c r="E77" i="5"/>
  <c r="H76" i="5"/>
  <c r="I76" i="5" s="1"/>
  <c r="E76" i="5"/>
  <c r="H75" i="5"/>
  <c r="I75" i="5" s="1"/>
  <c r="E75" i="5"/>
  <c r="H74" i="5"/>
  <c r="I74" i="5" s="1"/>
  <c r="E74" i="5"/>
  <c r="H73" i="5"/>
  <c r="I73" i="5" s="1"/>
  <c r="E73" i="5"/>
  <c r="B73" i="5"/>
  <c r="I72" i="5"/>
  <c r="J72" i="5" s="1"/>
  <c r="E85" i="5" s="1"/>
  <c r="H85" i="5" s="1"/>
  <c r="I85" i="5" s="1"/>
  <c r="H72" i="5"/>
  <c r="E72" i="5"/>
  <c r="C61" i="5"/>
  <c r="I60" i="5"/>
  <c r="T19" i="5" s="1"/>
  <c r="H60" i="5"/>
  <c r="E60" i="5"/>
  <c r="I59" i="5"/>
  <c r="J59" i="5" s="1"/>
  <c r="E71" i="5" s="1"/>
  <c r="H71" i="5" s="1"/>
  <c r="I71" i="5" s="1"/>
  <c r="H59" i="5"/>
  <c r="E59" i="5"/>
  <c r="I58" i="5"/>
  <c r="H58" i="5"/>
  <c r="E58" i="5"/>
  <c r="I57" i="5"/>
  <c r="H57" i="5"/>
  <c r="E57" i="5"/>
  <c r="I56" i="5"/>
  <c r="J56" i="5" s="1"/>
  <c r="E68" i="5" s="1"/>
  <c r="H68" i="5" s="1"/>
  <c r="I68" i="5" s="1"/>
  <c r="H56" i="5"/>
  <c r="E56" i="5"/>
  <c r="I55" i="5"/>
  <c r="J55" i="5" s="1"/>
  <c r="E67" i="5" s="1"/>
  <c r="H67" i="5" s="1"/>
  <c r="I67" i="5" s="1"/>
  <c r="H55" i="5"/>
  <c r="E55" i="5"/>
  <c r="I54" i="5"/>
  <c r="J54" i="5" s="1"/>
  <c r="E66" i="5" s="1"/>
  <c r="H66" i="5" s="1"/>
  <c r="I66" i="5" s="1"/>
  <c r="H54" i="5"/>
  <c r="E54" i="5"/>
  <c r="I53" i="5"/>
  <c r="H53" i="5"/>
  <c r="E53" i="5"/>
  <c r="I52" i="5"/>
  <c r="J52" i="5" s="1"/>
  <c r="E64" i="5" s="1"/>
  <c r="H64" i="5" s="1"/>
  <c r="I64" i="5" s="1"/>
  <c r="H52" i="5"/>
  <c r="E52" i="5"/>
  <c r="I51" i="5"/>
  <c r="H51" i="5"/>
  <c r="E51" i="5"/>
  <c r="I50" i="5"/>
  <c r="J50" i="5" s="1"/>
  <c r="E62" i="5" s="1"/>
  <c r="H62" i="5" s="1"/>
  <c r="I62" i="5" s="1"/>
  <c r="H50" i="5"/>
  <c r="E50" i="5"/>
  <c r="I49" i="5"/>
  <c r="J49" i="5" s="1"/>
  <c r="E61" i="5" s="1"/>
  <c r="H61" i="5" s="1"/>
  <c r="I61" i="5" s="1"/>
  <c r="H49" i="5"/>
  <c r="E49" i="5"/>
  <c r="T45" i="5"/>
  <c r="T44" i="5"/>
  <c r="T42" i="5"/>
  <c r="T41" i="5"/>
  <c r="T39" i="5"/>
  <c r="T37" i="5"/>
  <c r="T36" i="5"/>
  <c r="T31" i="5"/>
  <c r="T13" i="5"/>
  <c r="T11" i="5"/>
  <c r="H283" i="4"/>
  <c r="I283" i="4" s="1"/>
  <c r="J283" i="4" l="1"/>
  <c r="S13" i="4"/>
  <c r="U35" i="5"/>
  <c r="U18" i="5"/>
  <c r="U5" i="5"/>
  <c r="U9" i="5"/>
  <c r="U15" i="5"/>
  <c r="U20" i="5"/>
  <c r="U14" i="5"/>
  <c r="U6" i="5"/>
  <c r="U10" i="5"/>
  <c r="U16" i="5"/>
  <c r="U25" i="5"/>
  <c r="U8" i="5"/>
  <c r="U7" i="5"/>
  <c r="U12" i="5"/>
  <c r="U17" i="5"/>
  <c r="J73" i="5"/>
  <c r="E86" i="5" s="1"/>
  <c r="H86" i="5" s="1"/>
  <c r="I86" i="5" s="1"/>
  <c r="J77" i="5"/>
  <c r="T24" i="5"/>
  <c r="J64" i="5"/>
  <c r="E81" i="5" s="1"/>
  <c r="H81" i="5" s="1"/>
  <c r="I81" i="5" s="1"/>
  <c r="J68" i="5"/>
  <c r="E106" i="5" s="1"/>
  <c r="H106" i="5" s="1"/>
  <c r="I106" i="5" s="1"/>
  <c r="J85" i="5"/>
  <c r="E100" i="5" s="1"/>
  <c r="H100" i="5" s="1"/>
  <c r="I100" i="5" s="1"/>
  <c r="J123" i="5"/>
  <c r="E158" i="5" s="1"/>
  <c r="H158" i="5" s="1"/>
  <c r="I158" i="5" s="1"/>
  <c r="J102" i="5"/>
  <c r="J111" i="5"/>
  <c r="T33" i="5"/>
  <c r="J61" i="5"/>
  <c r="E78" i="5" s="1"/>
  <c r="H78" i="5" s="1"/>
  <c r="I78" i="5" s="1"/>
  <c r="J75" i="5"/>
  <c r="E138" i="5" s="1"/>
  <c r="H138" i="5" s="1"/>
  <c r="I138" i="5" s="1"/>
  <c r="J92" i="5"/>
  <c r="E140" i="5" s="1"/>
  <c r="H140" i="5" s="1"/>
  <c r="I140" i="5" s="1"/>
  <c r="J67" i="5"/>
  <c r="E105" i="5" s="1"/>
  <c r="H105" i="5" s="1"/>
  <c r="I105" i="5" s="1"/>
  <c r="J71" i="5"/>
  <c r="E84" i="5" s="1"/>
  <c r="H84" i="5" s="1"/>
  <c r="I84" i="5" s="1"/>
  <c r="J74" i="5"/>
  <c r="T21" i="5"/>
  <c r="J76" i="5"/>
  <c r="E87" i="5" s="1"/>
  <c r="H87" i="5" s="1"/>
  <c r="I87" i="5" s="1"/>
  <c r="J104" i="5"/>
  <c r="E256" i="5" s="1"/>
  <c r="H256" i="5" s="1"/>
  <c r="I256" i="5" s="1"/>
  <c r="J137" i="5"/>
  <c r="E154" i="5" s="1"/>
  <c r="H154" i="5" s="1"/>
  <c r="I154" i="5" s="1"/>
  <c r="T34" i="5"/>
  <c r="T29" i="5"/>
  <c r="J62" i="5"/>
  <c r="E79" i="5" s="1"/>
  <c r="H79" i="5" s="1"/>
  <c r="I79" i="5" s="1"/>
  <c r="J66" i="5"/>
  <c r="E83" i="5" s="1"/>
  <c r="H83" i="5" s="1"/>
  <c r="I83" i="5" s="1"/>
  <c r="J90" i="5"/>
  <c r="E103" i="5" s="1"/>
  <c r="H103" i="5" s="1"/>
  <c r="I103" i="5" s="1"/>
  <c r="J176" i="5"/>
  <c r="E192" i="5" s="1"/>
  <c r="H192" i="5" s="1"/>
  <c r="I192" i="5" s="1"/>
  <c r="J51" i="5"/>
  <c r="E63" i="5" s="1"/>
  <c r="H63" i="5" s="1"/>
  <c r="I63" i="5" s="1"/>
  <c r="J53" i="5"/>
  <c r="E65" i="5" s="1"/>
  <c r="H65" i="5" s="1"/>
  <c r="I65" i="5" s="1"/>
  <c r="J57" i="5"/>
  <c r="E69" i="5" s="1"/>
  <c r="H69" i="5" s="1"/>
  <c r="I69" i="5" s="1"/>
  <c r="J58" i="5"/>
  <c r="E70" i="5" s="1"/>
  <c r="H70" i="5" s="1"/>
  <c r="I70" i="5" s="1"/>
  <c r="T38" i="5"/>
  <c r="E261" i="4"/>
  <c r="H261" i="4" s="1"/>
  <c r="I261" i="4" s="1"/>
  <c r="J261" i="4" s="1"/>
  <c r="J70" i="5" l="1"/>
  <c r="E108" i="5" s="1"/>
  <c r="H108" i="5" s="1"/>
  <c r="I108" i="5" s="1"/>
  <c r="J83" i="5"/>
  <c r="E98" i="5" s="1"/>
  <c r="H98" i="5" s="1"/>
  <c r="I98" i="5" s="1"/>
  <c r="J256" i="5"/>
  <c r="J87" i="5"/>
  <c r="J140" i="5"/>
  <c r="J100" i="5"/>
  <c r="E139" i="5" s="1"/>
  <c r="H139" i="5" s="1"/>
  <c r="I139" i="5" s="1"/>
  <c r="J65" i="5"/>
  <c r="E82" i="5" s="1"/>
  <c r="H82" i="5" s="1"/>
  <c r="I82" i="5" s="1"/>
  <c r="J103" i="5"/>
  <c r="J79" i="5"/>
  <c r="E94" i="5" s="1"/>
  <c r="H94" i="5" s="1"/>
  <c r="I94" i="5" s="1"/>
  <c r="J154" i="5"/>
  <c r="E170" i="5" s="1"/>
  <c r="H170" i="5" s="1"/>
  <c r="I170" i="5" s="1"/>
  <c r="T23" i="5"/>
  <c r="J84" i="5"/>
  <c r="E99" i="5" s="1"/>
  <c r="H99" i="5" s="1"/>
  <c r="I99" i="5" s="1"/>
  <c r="J86" i="5"/>
  <c r="E101" i="5" s="1"/>
  <c r="H101" i="5" s="1"/>
  <c r="I101" i="5" s="1"/>
  <c r="J69" i="5"/>
  <c r="E107" i="5" s="1"/>
  <c r="H107" i="5" s="1"/>
  <c r="I107" i="5" s="1"/>
  <c r="T28" i="5"/>
  <c r="J78" i="5"/>
  <c r="E93" i="5" s="1"/>
  <c r="H93" i="5" s="1"/>
  <c r="I93" i="5" s="1"/>
  <c r="J63" i="5"/>
  <c r="E80" i="5" s="1"/>
  <c r="H80" i="5" s="1"/>
  <c r="I80" i="5" s="1"/>
  <c r="T26" i="5"/>
  <c r="J138" i="5"/>
  <c r="E155" i="5" s="1"/>
  <c r="H155" i="5" s="1"/>
  <c r="I155" i="5" s="1"/>
  <c r="J158" i="5"/>
  <c r="E173" i="5" s="1"/>
  <c r="H173" i="5" s="1"/>
  <c r="I173" i="5" s="1"/>
  <c r="J106" i="5"/>
  <c r="E120" i="5" s="1"/>
  <c r="H120" i="5" s="1"/>
  <c r="I120" i="5" s="1"/>
  <c r="J192" i="5"/>
  <c r="E258" i="5" s="1"/>
  <c r="H258" i="5" s="1"/>
  <c r="I258" i="5" s="1"/>
  <c r="J105" i="5"/>
  <c r="E119" i="5" s="1"/>
  <c r="H119" i="5" s="1"/>
  <c r="I119" i="5" s="1"/>
  <c r="T27" i="5"/>
  <c r="J81" i="5"/>
  <c r="E96" i="5" s="1"/>
  <c r="H96" i="5" s="1"/>
  <c r="I96" i="5" s="1"/>
  <c r="Q44" i="4"/>
  <c r="T44" i="4" s="1"/>
  <c r="E242" i="4"/>
  <c r="H242" i="4" s="1"/>
  <c r="I242" i="4" s="1"/>
  <c r="J242" i="4" s="1"/>
  <c r="E241" i="4"/>
  <c r="H241" i="4" s="1"/>
  <c r="I241" i="4" s="1"/>
  <c r="J241" i="4" s="1"/>
  <c r="E254" i="4" s="1"/>
  <c r="J80" i="5" l="1"/>
  <c r="E95" i="5" s="1"/>
  <c r="H95" i="5" s="1"/>
  <c r="I95" i="5" s="1"/>
  <c r="J94" i="5"/>
  <c r="E113" i="5" s="1"/>
  <c r="H113" i="5" s="1"/>
  <c r="I113" i="5" s="1"/>
  <c r="J98" i="5"/>
  <c r="E117" i="5" s="1"/>
  <c r="H117" i="5" s="1"/>
  <c r="I117" i="5" s="1"/>
  <c r="J96" i="5"/>
  <c r="E115" i="5" s="1"/>
  <c r="H115" i="5" s="1"/>
  <c r="I115" i="5" s="1"/>
  <c r="J258" i="5"/>
  <c r="T32" i="5"/>
  <c r="J120" i="5"/>
  <c r="E134" i="5" s="1"/>
  <c r="H134" i="5" s="1"/>
  <c r="I134" i="5" s="1"/>
  <c r="J155" i="5"/>
  <c r="E171" i="5" s="1"/>
  <c r="H171" i="5" s="1"/>
  <c r="I171" i="5" s="1"/>
  <c r="J82" i="5"/>
  <c r="E97" i="5" s="1"/>
  <c r="H97" i="5" s="1"/>
  <c r="I97" i="5" s="1"/>
  <c r="J170" i="5"/>
  <c r="E188" i="5" s="1"/>
  <c r="H188" i="5" s="1"/>
  <c r="I188" i="5" s="1"/>
  <c r="J108" i="5"/>
  <c r="E122" i="5" s="1"/>
  <c r="H122" i="5" s="1"/>
  <c r="I122" i="5" s="1"/>
  <c r="J119" i="5"/>
  <c r="E133" i="5" s="1"/>
  <c r="H133" i="5" s="1"/>
  <c r="I133" i="5" s="1"/>
  <c r="J107" i="5"/>
  <c r="E121" i="5" s="1"/>
  <c r="H121" i="5" s="1"/>
  <c r="I121" i="5" s="1"/>
  <c r="J93" i="5"/>
  <c r="E112" i="5" s="1"/>
  <c r="H112" i="5" s="1"/>
  <c r="I112" i="5" s="1"/>
  <c r="J173" i="5"/>
  <c r="E190" i="5" s="1"/>
  <c r="H190" i="5" s="1"/>
  <c r="I190" i="5" s="1"/>
  <c r="J101" i="5"/>
  <c r="E118" i="5" s="1"/>
  <c r="H118" i="5" s="1"/>
  <c r="I118" i="5" s="1"/>
  <c r="J99" i="5"/>
  <c r="E143" i="5" s="1"/>
  <c r="H143" i="5" s="1"/>
  <c r="I143" i="5" s="1"/>
  <c r="J139" i="5"/>
  <c r="E156" i="5" s="1"/>
  <c r="H156" i="5" s="1"/>
  <c r="I156" i="5" s="1"/>
  <c r="P43" i="4"/>
  <c r="P45" i="4"/>
  <c r="T22" i="5" l="1"/>
  <c r="J118" i="5"/>
  <c r="E132" i="5" s="1"/>
  <c r="H132" i="5" s="1"/>
  <c r="I132" i="5" s="1"/>
  <c r="J122" i="5"/>
  <c r="E136" i="5" s="1"/>
  <c r="H136" i="5" s="1"/>
  <c r="I136" i="5" s="1"/>
  <c r="J171" i="5"/>
  <c r="J143" i="5"/>
  <c r="E157" i="5" s="1"/>
  <c r="H157" i="5" s="1"/>
  <c r="I157" i="5" s="1"/>
  <c r="J112" i="5"/>
  <c r="E126" i="5" s="1"/>
  <c r="H126" i="5" s="1"/>
  <c r="I126" i="5" s="1"/>
  <c r="J133" i="5"/>
  <c r="E175" i="5" s="1"/>
  <c r="H175" i="5" s="1"/>
  <c r="I175" i="5" s="1"/>
  <c r="J95" i="5"/>
  <c r="E114" i="5" s="1"/>
  <c r="H114" i="5" s="1"/>
  <c r="I114" i="5" s="1"/>
  <c r="J156" i="5"/>
  <c r="E172" i="5" s="1"/>
  <c r="H172" i="5" s="1"/>
  <c r="I172" i="5" s="1"/>
  <c r="J121" i="5"/>
  <c r="E135" i="5" s="1"/>
  <c r="H135" i="5" s="1"/>
  <c r="I135" i="5" s="1"/>
  <c r="J113" i="5"/>
  <c r="E127" i="5" s="1"/>
  <c r="H127" i="5" s="1"/>
  <c r="I127" i="5" s="1"/>
  <c r="J97" i="5"/>
  <c r="E116" i="5" s="1"/>
  <c r="H116" i="5" s="1"/>
  <c r="I116" i="5" s="1"/>
  <c r="J117" i="5"/>
  <c r="E131" i="5" s="1"/>
  <c r="H131" i="5" s="1"/>
  <c r="I131" i="5" s="1"/>
  <c r="J190" i="5"/>
  <c r="E204" i="5" s="1"/>
  <c r="H204" i="5" s="1"/>
  <c r="I204" i="5" s="1"/>
  <c r="J188" i="5"/>
  <c r="E203" i="5" s="1"/>
  <c r="H203" i="5" s="1"/>
  <c r="I203" i="5" s="1"/>
  <c r="J134" i="5"/>
  <c r="E151" i="5" s="1"/>
  <c r="H151" i="5" s="1"/>
  <c r="I151" i="5" s="1"/>
  <c r="J115" i="5"/>
  <c r="E129" i="5" s="1"/>
  <c r="H129" i="5" s="1"/>
  <c r="I129" i="5" s="1"/>
  <c r="E215" i="4"/>
  <c r="H215" i="4" s="1"/>
  <c r="I215" i="4" s="1"/>
  <c r="J151" i="5" l="1"/>
  <c r="E167" i="5" s="1"/>
  <c r="H167" i="5" s="1"/>
  <c r="I167" i="5" s="1"/>
  <c r="J116" i="5"/>
  <c r="E130" i="5" s="1"/>
  <c r="H130" i="5" s="1"/>
  <c r="I130" i="5" s="1"/>
  <c r="J114" i="5"/>
  <c r="E128" i="5" s="1"/>
  <c r="H128" i="5" s="1"/>
  <c r="I128" i="5" s="1"/>
  <c r="J132" i="5"/>
  <c r="E150" i="5" s="1"/>
  <c r="H150" i="5" s="1"/>
  <c r="I150" i="5" s="1"/>
  <c r="J203" i="5"/>
  <c r="E214" i="5" s="1"/>
  <c r="H214" i="5" s="1"/>
  <c r="I214" i="5" s="1"/>
  <c r="J157" i="5"/>
  <c r="E193" i="5" s="1"/>
  <c r="H193" i="5" s="1"/>
  <c r="I193" i="5" s="1"/>
  <c r="J131" i="5"/>
  <c r="E149" i="5" s="1"/>
  <c r="H149" i="5" s="1"/>
  <c r="I149" i="5" s="1"/>
  <c r="J172" i="5"/>
  <c r="E189" i="5" s="1"/>
  <c r="H189" i="5" s="1"/>
  <c r="I189" i="5" s="1"/>
  <c r="J175" i="5"/>
  <c r="E206" i="5" s="1"/>
  <c r="H206" i="5" s="1"/>
  <c r="I206" i="5" s="1"/>
  <c r="J136" i="5"/>
  <c r="E153" i="5" s="1"/>
  <c r="H153" i="5" s="1"/>
  <c r="I153" i="5" s="1"/>
  <c r="J204" i="5"/>
  <c r="E228" i="5" s="1"/>
  <c r="H228" i="5" s="1"/>
  <c r="I228" i="5" s="1"/>
  <c r="J135" i="5"/>
  <c r="E152" i="5" s="1"/>
  <c r="H152" i="5" s="1"/>
  <c r="I152" i="5" s="1"/>
  <c r="J126" i="5"/>
  <c r="E160" i="5" s="1"/>
  <c r="H160" i="5" s="1"/>
  <c r="I160" i="5" s="1"/>
  <c r="J129" i="5"/>
  <c r="E147" i="5" s="1"/>
  <c r="H147" i="5" s="1"/>
  <c r="I147" i="5" s="1"/>
  <c r="J127" i="5"/>
  <c r="E145" i="5" s="1"/>
  <c r="H145" i="5" s="1"/>
  <c r="I145" i="5" s="1"/>
  <c r="J215" i="4"/>
  <c r="E226" i="4" s="1"/>
  <c r="H226" i="4" s="1"/>
  <c r="I226" i="4" s="1"/>
  <c r="N30" i="4"/>
  <c r="B206" i="4"/>
  <c r="J160" i="5" l="1"/>
  <c r="E179" i="5" s="1"/>
  <c r="H179" i="5" s="1"/>
  <c r="I179" i="5" s="1"/>
  <c r="J206" i="5"/>
  <c r="J130" i="5"/>
  <c r="E148" i="5" s="1"/>
  <c r="H148" i="5" s="1"/>
  <c r="I148" i="5" s="1"/>
  <c r="J147" i="5"/>
  <c r="E163" i="5" s="1"/>
  <c r="H163" i="5" s="1"/>
  <c r="I163" i="5" s="1"/>
  <c r="J152" i="5"/>
  <c r="E168" i="5" s="1"/>
  <c r="H168" i="5" s="1"/>
  <c r="I168" i="5" s="1"/>
  <c r="J153" i="5"/>
  <c r="E169" i="5" s="1"/>
  <c r="H169" i="5" s="1"/>
  <c r="I169" i="5" s="1"/>
  <c r="J189" i="5"/>
  <c r="E218" i="5" s="1"/>
  <c r="H218" i="5" s="1"/>
  <c r="I218" i="5" s="1"/>
  <c r="J145" i="5"/>
  <c r="E161" i="5" s="1"/>
  <c r="H161" i="5" s="1"/>
  <c r="I161" i="5" s="1"/>
  <c r="J228" i="5"/>
  <c r="E260" i="5" s="1"/>
  <c r="H260" i="5" s="1"/>
  <c r="I260" i="5" s="1"/>
  <c r="J149" i="5"/>
  <c r="E165" i="5" s="1"/>
  <c r="H165" i="5" s="1"/>
  <c r="I165" i="5" s="1"/>
  <c r="J150" i="5"/>
  <c r="E166" i="5" s="1"/>
  <c r="H166" i="5" s="1"/>
  <c r="I166" i="5" s="1"/>
  <c r="J193" i="5"/>
  <c r="E230" i="5" s="1"/>
  <c r="H230" i="5" s="1"/>
  <c r="I230" i="5" s="1"/>
  <c r="J214" i="5"/>
  <c r="E225" i="5" s="1"/>
  <c r="H225" i="5" s="1"/>
  <c r="I225" i="5" s="1"/>
  <c r="J128" i="5"/>
  <c r="E146" i="5" s="1"/>
  <c r="H146" i="5" s="1"/>
  <c r="I146" i="5" s="1"/>
  <c r="J167" i="5"/>
  <c r="E186" i="5" s="1"/>
  <c r="H186" i="5" s="1"/>
  <c r="I186" i="5" s="1"/>
  <c r="J226" i="4"/>
  <c r="O30" i="4"/>
  <c r="E205" i="4"/>
  <c r="B205" i="4"/>
  <c r="J146" i="5" l="1"/>
  <c r="E162" i="5" s="1"/>
  <c r="H162" i="5" s="1"/>
  <c r="I162" i="5" s="1"/>
  <c r="J165" i="5"/>
  <c r="E184" i="5" s="1"/>
  <c r="H184" i="5" s="1"/>
  <c r="I184" i="5" s="1"/>
  <c r="J161" i="5"/>
  <c r="E180" i="5" s="1"/>
  <c r="H180" i="5" s="1"/>
  <c r="I180" i="5" s="1"/>
  <c r="J169" i="5"/>
  <c r="E217" i="5" s="1"/>
  <c r="H217" i="5" s="1"/>
  <c r="I217" i="5" s="1"/>
  <c r="J163" i="5"/>
  <c r="E182" i="5" s="1"/>
  <c r="H182" i="5" s="1"/>
  <c r="I182" i="5" s="1"/>
  <c r="E255" i="5"/>
  <c r="H255" i="5" s="1"/>
  <c r="I255" i="5" s="1"/>
  <c r="E216" i="5"/>
  <c r="H216" i="5" s="1"/>
  <c r="I216" i="5" s="1"/>
  <c r="J186" i="5"/>
  <c r="E201" i="5" s="1"/>
  <c r="H201" i="5" s="1"/>
  <c r="I201" i="5" s="1"/>
  <c r="J225" i="5"/>
  <c r="E237" i="5" s="1"/>
  <c r="H237" i="5" s="1"/>
  <c r="I237" i="5" s="1"/>
  <c r="J230" i="5"/>
  <c r="E239" i="5" s="1"/>
  <c r="H239" i="5" s="1"/>
  <c r="I239" i="5" s="1"/>
  <c r="J166" i="5"/>
  <c r="E185" i="5" s="1"/>
  <c r="H185" i="5" s="1"/>
  <c r="I185" i="5" s="1"/>
  <c r="J260" i="5"/>
  <c r="J218" i="5"/>
  <c r="E257" i="5" s="1"/>
  <c r="H257" i="5" s="1"/>
  <c r="I257" i="5" s="1"/>
  <c r="J168" i="5"/>
  <c r="E187" i="5" s="1"/>
  <c r="H187" i="5" s="1"/>
  <c r="I187" i="5" s="1"/>
  <c r="J148" i="5"/>
  <c r="E164" i="5" s="1"/>
  <c r="H164" i="5" s="1"/>
  <c r="I164" i="5" s="1"/>
  <c r="J179" i="5"/>
  <c r="E194" i="5" s="1"/>
  <c r="H194" i="5" s="1"/>
  <c r="I194" i="5" s="1"/>
  <c r="E178" i="4"/>
  <c r="B178" i="4"/>
  <c r="J164" i="5" l="1"/>
  <c r="E183" i="5" s="1"/>
  <c r="H183" i="5" s="1"/>
  <c r="I183" i="5" s="1"/>
  <c r="J185" i="5"/>
  <c r="E200" i="5" s="1"/>
  <c r="H200" i="5" s="1"/>
  <c r="I200" i="5" s="1"/>
  <c r="J237" i="5"/>
  <c r="E250" i="5" s="1"/>
  <c r="H250" i="5" s="1"/>
  <c r="I250" i="5" s="1"/>
  <c r="J255" i="5"/>
  <c r="J217" i="5"/>
  <c r="E227" i="5" s="1"/>
  <c r="H227" i="5" s="1"/>
  <c r="I227" i="5" s="1"/>
  <c r="J184" i="5"/>
  <c r="E199" i="5" s="1"/>
  <c r="H199" i="5" s="1"/>
  <c r="I199" i="5" s="1"/>
  <c r="J194" i="5"/>
  <c r="E207" i="5" s="1"/>
  <c r="H207" i="5" s="1"/>
  <c r="I207" i="5" s="1"/>
  <c r="J187" i="5"/>
  <c r="E202" i="5" s="1"/>
  <c r="H202" i="5" s="1"/>
  <c r="I202" i="5" s="1"/>
  <c r="J257" i="5"/>
  <c r="J216" i="5"/>
  <c r="J239" i="5"/>
  <c r="E252" i="5" s="1"/>
  <c r="H252" i="5" s="1"/>
  <c r="I252" i="5" s="1"/>
  <c r="J201" i="5"/>
  <c r="E231" i="5" s="1"/>
  <c r="H231" i="5" s="1"/>
  <c r="I231" i="5" s="1"/>
  <c r="J182" i="5"/>
  <c r="E197" i="5" s="1"/>
  <c r="H197" i="5" s="1"/>
  <c r="I197" i="5" s="1"/>
  <c r="J180" i="5"/>
  <c r="E195" i="5" s="1"/>
  <c r="H195" i="5" s="1"/>
  <c r="I195" i="5" s="1"/>
  <c r="J162" i="5"/>
  <c r="E181" i="5" s="1"/>
  <c r="H181" i="5" s="1"/>
  <c r="I181" i="5" s="1"/>
  <c r="E177" i="4"/>
  <c r="H177" i="4" s="1"/>
  <c r="I177" i="4" s="1"/>
  <c r="B177" i="4"/>
  <c r="J199" i="5" l="1"/>
  <c r="E212" i="5" s="1"/>
  <c r="H212" i="5" s="1"/>
  <c r="I212" i="5" s="1"/>
  <c r="J200" i="5"/>
  <c r="E229" i="5" s="1"/>
  <c r="H229" i="5" s="1"/>
  <c r="I229" i="5" s="1"/>
  <c r="J197" i="5"/>
  <c r="E210" i="5" s="1"/>
  <c r="H210" i="5" s="1"/>
  <c r="I210" i="5" s="1"/>
  <c r="J252" i="5"/>
  <c r="E271" i="5" s="1"/>
  <c r="H271" i="5" s="1"/>
  <c r="I271" i="5" s="1"/>
  <c r="J207" i="5"/>
  <c r="E219" i="5" s="1"/>
  <c r="H219" i="5" s="1"/>
  <c r="I219" i="5" s="1"/>
  <c r="J195" i="5"/>
  <c r="E208" i="5" s="1"/>
  <c r="H208" i="5" s="1"/>
  <c r="I208" i="5" s="1"/>
  <c r="J231" i="5"/>
  <c r="E240" i="5" s="1"/>
  <c r="H240" i="5" s="1"/>
  <c r="I240" i="5" s="1"/>
  <c r="J202" i="5"/>
  <c r="E213" i="5" s="1"/>
  <c r="H213" i="5" s="1"/>
  <c r="I213" i="5" s="1"/>
  <c r="J181" i="5"/>
  <c r="E196" i="5" s="1"/>
  <c r="H196" i="5" s="1"/>
  <c r="I196" i="5" s="1"/>
  <c r="J227" i="5"/>
  <c r="E238" i="5" s="1"/>
  <c r="H238" i="5" s="1"/>
  <c r="I238" i="5" s="1"/>
  <c r="J250" i="5"/>
  <c r="E269" i="5" s="1"/>
  <c r="H269" i="5" s="1"/>
  <c r="I269" i="5" s="1"/>
  <c r="J183" i="5"/>
  <c r="E198" i="5" s="1"/>
  <c r="H198" i="5" s="1"/>
  <c r="I198" i="5" s="1"/>
  <c r="J177" i="4"/>
  <c r="K41" i="4"/>
  <c r="E159" i="4"/>
  <c r="J229" i="5" l="1"/>
  <c r="E259" i="5" s="1"/>
  <c r="H259" i="5" s="1"/>
  <c r="I259" i="5" s="1"/>
  <c r="J196" i="5"/>
  <c r="E209" i="5" s="1"/>
  <c r="H209" i="5" s="1"/>
  <c r="I209" i="5" s="1"/>
  <c r="J240" i="5"/>
  <c r="E253" i="5" s="1"/>
  <c r="H253" i="5" s="1"/>
  <c r="I253" i="5" s="1"/>
  <c r="J219" i="5"/>
  <c r="E232" i="5" s="1"/>
  <c r="H232" i="5" s="1"/>
  <c r="I232" i="5" s="1"/>
  <c r="J210" i="5"/>
  <c r="E221" i="5" s="1"/>
  <c r="H221" i="5" s="1"/>
  <c r="I221" i="5" s="1"/>
  <c r="J269" i="5"/>
  <c r="E281" i="5" s="1"/>
  <c r="H281" i="5" s="1"/>
  <c r="I281" i="5" s="1"/>
  <c r="J281" i="5" s="1"/>
  <c r="T35" i="5"/>
  <c r="J212" i="5"/>
  <c r="E223" i="5" s="1"/>
  <c r="H223" i="5" s="1"/>
  <c r="I223" i="5" s="1"/>
  <c r="J198" i="5"/>
  <c r="E211" i="5" s="1"/>
  <c r="H211" i="5" s="1"/>
  <c r="I211" i="5" s="1"/>
  <c r="J238" i="5"/>
  <c r="E251" i="5" s="1"/>
  <c r="H251" i="5" s="1"/>
  <c r="I251" i="5" s="1"/>
  <c r="J213" i="5"/>
  <c r="E224" i="5" s="1"/>
  <c r="H224" i="5" s="1"/>
  <c r="I224" i="5" s="1"/>
  <c r="J208" i="5"/>
  <c r="E220" i="5" s="1"/>
  <c r="H220" i="5" s="1"/>
  <c r="I220" i="5" s="1"/>
  <c r="J271" i="5"/>
  <c r="E283" i="5" s="1"/>
  <c r="H283" i="5" s="1"/>
  <c r="I283" i="5" s="1"/>
  <c r="J283" i="5" s="1"/>
  <c r="T41" i="4"/>
  <c r="E49" i="4"/>
  <c r="E50" i="4"/>
  <c r="E51" i="4"/>
  <c r="E52" i="4"/>
  <c r="E53" i="4"/>
  <c r="E54" i="4"/>
  <c r="E55" i="4"/>
  <c r="E56" i="4"/>
  <c r="E57" i="4"/>
  <c r="E58" i="4"/>
  <c r="E59" i="4"/>
  <c r="E60" i="4"/>
  <c r="E72" i="4"/>
  <c r="E73" i="4"/>
  <c r="E74" i="4"/>
  <c r="E75" i="4"/>
  <c r="E76" i="4"/>
  <c r="E77" i="4"/>
  <c r="E88" i="4"/>
  <c r="E89" i="4"/>
  <c r="E90" i="4"/>
  <c r="E91" i="4"/>
  <c r="E92" i="4"/>
  <c r="E109" i="4"/>
  <c r="E110" i="4"/>
  <c r="E111" i="4"/>
  <c r="E124" i="4"/>
  <c r="E125" i="4"/>
  <c r="E141" i="4"/>
  <c r="E142" i="4"/>
  <c r="E144" i="4"/>
  <c r="J224" i="5" l="1"/>
  <c r="E236" i="5" s="1"/>
  <c r="H236" i="5" s="1"/>
  <c r="I236" i="5" s="1"/>
  <c r="J232" i="5"/>
  <c r="E243" i="5" s="1"/>
  <c r="H243" i="5" s="1"/>
  <c r="I243" i="5" s="1"/>
  <c r="J209" i="5"/>
  <c r="E245" i="5" s="1"/>
  <c r="H245" i="5" s="1"/>
  <c r="I245" i="5" s="1"/>
  <c r="J211" i="5"/>
  <c r="E222" i="5" s="1"/>
  <c r="H222" i="5" s="1"/>
  <c r="I222" i="5" s="1"/>
  <c r="J220" i="5"/>
  <c r="E233" i="5" s="1"/>
  <c r="H233" i="5" s="1"/>
  <c r="I233" i="5" s="1"/>
  <c r="J251" i="5"/>
  <c r="E270" i="5" s="1"/>
  <c r="H270" i="5" s="1"/>
  <c r="I270" i="5" s="1"/>
  <c r="J223" i="5"/>
  <c r="E248" i="5" s="1"/>
  <c r="H248" i="5" s="1"/>
  <c r="I248" i="5" s="1"/>
  <c r="J221" i="5"/>
  <c r="E234" i="5" s="1"/>
  <c r="H234" i="5" s="1"/>
  <c r="I234" i="5" s="1"/>
  <c r="J253" i="5"/>
  <c r="E272" i="5" s="1"/>
  <c r="H272" i="5" s="1"/>
  <c r="I272" i="5" s="1"/>
  <c r="J259" i="5"/>
  <c r="H142" i="4"/>
  <c r="I142" i="4" s="1"/>
  <c r="J142" i="4" s="1"/>
  <c r="J243" i="5" l="1"/>
  <c r="E262" i="5" s="1"/>
  <c r="H262" i="5" s="1"/>
  <c r="I262" i="5" s="1"/>
  <c r="J272" i="5"/>
  <c r="E284" i="5" s="1"/>
  <c r="H284" i="5" s="1"/>
  <c r="I284" i="5" s="1"/>
  <c r="J284" i="5" s="1"/>
  <c r="J248" i="5"/>
  <c r="E267" i="5" s="1"/>
  <c r="H267" i="5" s="1"/>
  <c r="I267" i="5" s="1"/>
  <c r="J233" i="5"/>
  <c r="E244" i="5" s="1"/>
  <c r="H244" i="5" s="1"/>
  <c r="I244" i="5" s="1"/>
  <c r="J222" i="5"/>
  <c r="E235" i="5" s="1"/>
  <c r="H235" i="5" s="1"/>
  <c r="I235" i="5" s="1"/>
  <c r="J245" i="5"/>
  <c r="E264" i="5" s="1"/>
  <c r="H264" i="5" s="1"/>
  <c r="I264" i="5" s="1"/>
  <c r="J236" i="5"/>
  <c r="E249" i="5" s="1"/>
  <c r="H249" i="5" s="1"/>
  <c r="I249" i="5" s="1"/>
  <c r="J234" i="5"/>
  <c r="E246" i="5" s="1"/>
  <c r="H246" i="5" s="1"/>
  <c r="I246" i="5" s="1"/>
  <c r="J270" i="5"/>
  <c r="E282" i="5" s="1"/>
  <c r="H282" i="5" s="1"/>
  <c r="I282" i="5" s="1"/>
  <c r="J282" i="5" s="1"/>
  <c r="I39" i="4"/>
  <c r="B144" i="4"/>
  <c r="H141" i="4"/>
  <c r="I141" i="4" s="1"/>
  <c r="B141" i="4"/>
  <c r="J244" i="5" l="1"/>
  <c r="E263" i="5" s="1"/>
  <c r="H263" i="5" s="1"/>
  <c r="I263" i="5" s="1"/>
  <c r="J264" i="5"/>
  <c r="E276" i="5" s="1"/>
  <c r="H276" i="5" s="1"/>
  <c r="I276" i="5" s="1"/>
  <c r="J276" i="5" s="1"/>
  <c r="J246" i="5"/>
  <c r="E265" i="5" s="1"/>
  <c r="H265" i="5" s="1"/>
  <c r="I265" i="5" s="1"/>
  <c r="J249" i="5"/>
  <c r="E268" i="5" s="1"/>
  <c r="H268" i="5" s="1"/>
  <c r="I268" i="5" s="1"/>
  <c r="J235" i="5"/>
  <c r="E247" i="5" s="1"/>
  <c r="H247" i="5" s="1"/>
  <c r="I247" i="5" s="1"/>
  <c r="J267" i="5"/>
  <c r="E279" i="5" s="1"/>
  <c r="H279" i="5" s="1"/>
  <c r="I279" i="5" s="1"/>
  <c r="J279" i="5" s="1"/>
  <c r="J262" i="5"/>
  <c r="E274" i="5" s="1"/>
  <c r="H274" i="5" s="1"/>
  <c r="I274" i="5" s="1"/>
  <c r="J274" i="5" s="1"/>
  <c r="J141" i="4"/>
  <c r="I37" i="4"/>
  <c r="T39" i="4"/>
  <c r="T36" i="4"/>
  <c r="J247" i="5" l="1"/>
  <c r="E266" i="5" s="1"/>
  <c r="H266" i="5" s="1"/>
  <c r="I266" i="5" s="1"/>
  <c r="J265" i="5"/>
  <c r="E277" i="5" s="1"/>
  <c r="H277" i="5" s="1"/>
  <c r="I277" i="5" s="1"/>
  <c r="J277" i="5" s="1"/>
  <c r="J263" i="5"/>
  <c r="E275" i="5" s="1"/>
  <c r="H275" i="5" s="1"/>
  <c r="I275" i="5" s="1"/>
  <c r="J275" i="5" s="1"/>
  <c r="J268" i="5"/>
  <c r="E280" i="5" s="1"/>
  <c r="H280" i="5" s="1"/>
  <c r="I280" i="5" s="1"/>
  <c r="J280" i="5" s="1"/>
  <c r="T37" i="4"/>
  <c r="B125" i="4"/>
  <c r="B124" i="4"/>
  <c r="J266" i="5" l="1"/>
  <c r="E278" i="5" s="1"/>
  <c r="H278" i="5" s="1"/>
  <c r="I278" i="5" s="1"/>
  <c r="J278" i="5" s="1"/>
  <c r="H124" i="4"/>
  <c r="I124" i="4" s="1"/>
  <c r="J124" i="4" l="1"/>
  <c r="H34" i="4"/>
  <c r="B111" i="4"/>
  <c r="H110" i="4"/>
  <c r="I110" i="4" s="1"/>
  <c r="J110" i="4" s="1"/>
  <c r="E176" i="4" s="1"/>
  <c r="H176" i="4" s="1"/>
  <c r="I176" i="4" s="1"/>
  <c r="J176" i="4" l="1"/>
  <c r="E192" i="4" s="1"/>
  <c r="K32" i="4"/>
  <c r="G32" i="4"/>
  <c r="H91" i="4"/>
  <c r="I91" i="4" s="1"/>
  <c r="J91" i="4" s="1"/>
  <c r="H90" i="4"/>
  <c r="I90" i="4" s="1"/>
  <c r="J90" i="4" s="1"/>
  <c r="B92" i="4"/>
  <c r="B91" i="4"/>
  <c r="B90" i="4"/>
  <c r="B89" i="4"/>
  <c r="B73" i="4"/>
  <c r="B86" i="4" s="1"/>
  <c r="B88" i="4"/>
  <c r="E103" i="4" l="1"/>
  <c r="H103" i="4" s="1"/>
  <c r="I103" i="4" s="1"/>
  <c r="E104" i="4"/>
  <c r="H104" i="4" s="1"/>
  <c r="I104" i="4" s="1"/>
  <c r="F28" i="4"/>
  <c r="F26" i="4"/>
  <c r="J104" i="4" l="1"/>
  <c r="E256" i="4" s="1"/>
  <c r="H256" i="4" s="1"/>
  <c r="I256" i="4" s="1"/>
  <c r="G26" i="4"/>
  <c r="J103" i="4"/>
  <c r="G28" i="4"/>
  <c r="H76" i="4"/>
  <c r="I76" i="4" s="1"/>
  <c r="H75" i="4"/>
  <c r="I75" i="4" s="1"/>
  <c r="H74" i="4"/>
  <c r="I74" i="4" s="1"/>
  <c r="H73" i="4"/>
  <c r="I73" i="4" s="1"/>
  <c r="H72" i="4"/>
  <c r="I72" i="4" s="1"/>
  <c r="H77" i="4"/>
  <c r="I77" i="4" s="1"/>
  <c r="J256" i="4" l="1"/>
  <c r="Q26" i="4"/>
  <c r="J74" i="4"/>
  <c r="E21" i="4"/>
  <c r="J77" i="4"/>
  <c r="E24" i="4"/>
  <c r="J75" i="4"/>
  <c r="E138" i="4" s="1"/>
  <c r="E22" i="4"/>
  <c r="J72" i="4"/>
  <c r="E12" i="4"/>
  <c r="J76" i="4"/>
  <c r="E87" i="4" s="1"/>
  <c r="E23" i="4"/>
  <c r="J73" i="4"/>
  <c r="E20" i="4"/>
  <c r="E86" i="4" l="1"/>
  <c r="H86" i="4" s="1"/>
  <c r="I86" i="4" s="1"/>
  <c r="E85" i="4"/>
  <c r="H85" i="4" s="1"/>
  <c r="I85" i="4" s="1"/>
  <c r="J85" i="4" l="1"/>
  <c r="F12" i="4"/>
  <c r="J86" i="4"/>
  <c r="F20" i="4"/>
  <c r="E101" i="4" l="1"/>
  <c r="H101" i="4" s="1"/>
  <c r="I101" i="4" s="1"/>
  <c r="E100" i="4"/>
  <c r="H100" i="4" s="1"/>
  <c r="I100" i="4" s="1"/>
  <c r="H54" i="4"/>
  <c r="I54" i="4" s="1"/>
  <c r="J54" i="4" s="1"/>
  <c r="E66" i="4" s="1"/>
  <c r="H52" i="4"/>
  <c r="I52" i="4" s="1"/>
  <c r="J52" i="4" s="1"/>
  <c r="E64" i="4" s="1"/>
  <c r="H51" i="4"/>
  <c r="I51" i="4" s="1"/>
  <c r="J51" i="4" s="1"/>
  <c r="E63" i="4" s="1"/>
  <c r="H49" i="4"/>
  <c r="I49" i="4" s="1"/>
  <c r="J49" i="4" s="1"/>
  <c r="E61" i="4" s="1"/>
  <c r="H144" i="4"/>
  <c r="I144" i="4" s="1"/>
  <c r="H111" i="4"/>
  <c r="I111" i="4" s="1"/>
  <c r="H92" i="4"/>
  <c r="I92" i="4" s="1"/>
  <c r="H89" i="4"/>
  <c r="I89" i="4" s="1"/>
  <c r="C78" i="4"/>
  <c r="C61" i="4"/>
  <c r="H60" i="4"/>
  <c r="I60" i="4" s="1"/>
  <c r="H59" i="4"/>
  <c r="I59" i="4" s="1"/>
  <c r="H58" i="4"/>
  <c r="I58" i="4" s="1"/>
  <c r="H57" i="4"/>
  <c r="I57" i="4" s="1"/>
  <c r="H56" i="4"/>
  <c r="I56" i="4" s="1"/>
  <c r="J56" i="4" s="1"/>
  <c r="H55" i="4"/>
  <c r="I55" i="4" s="1"/>
  <c r="J55" i="4" s="1"/>
  <c r="E67" i="4" s="1"/>
  <c r="H53" i="4"/>
  <c r="I53" i="4" s="1"/>
  <c r="J53" i="4" s="1"/>
  <c r="E65" i="4" s="1"/>
  <c r="H50" i="4"/>
  <c r="I50" i="4" s="1"/>
  <c r="J50" i="4" s="1"/>
  <c r="E62" i="4" s="1"/>
  <c r="T21" i="4"/>
  <c r="G12" i="4" l="1"/>
  <c r="J100" i="4"/>
  <c r="E139" i="4" s="1"/>
  <c r="H139" i="4" s="1"/>
  <c r="I139" i="4" s="1"/>
  <c r="J139" i="4" s="1"/>
  <c r="J101" i="4"/>
  <c r="E118" i="4" s="1"/>
  <c r="H118" i="4" s="1"/>
  <c r="I118" i="4" s="1"/>
  <c r="H20" i="4" s="1"/>
  <c r="G20" i="4"/>
  <c r="E68" i="4"/>
  <c r="H68" i="4" s="1"/>
  <c r="I68" i="4" s="1"/>
  <c r="J144" i="4"/>
  <c r="I38" i="4"/>
  <c r="J111" i="4"/>
  <c r="H125" i="4" s="1"/>
  <c r="I125" i="4" s="1"/>
  <c r="G33" i="4"/>
  <c r="J89" i="4"/>
  <c r="F29" i="4"/>
  <c r="J92" i="4"/>
  <c r="F27" i="4"/>
  <c r="D18" i="4"/>
  <c r="J59" i="4"/>
  <c r="D16" i="4"/>
  <c r="J57" i="4"/>
  <c r="D17" i="4"/>
  <c r="J58" i="4"/>
  <c r="D15" i="4"/>
  <c r="D19" i="4"/>
  <c r="D5" i="4"/>
  <c r="D6" i="4"/>
  <c r="T24" i="4"/>
  <c r="D7" i="4"/>
  <c r="D9" i="4"/>
  <c r="D14" i="4"/>
  <c r="D8" i="4"/>
  <c r="D10" i="4"/>
  <c r="H66" i="4"/>
  <c r="I66" i="4" s="1"/>
  <c r="H61" i="4"/>
  <c r="I61" i="4" s="1"/>
  <c r="H63" i="4"/>
  <c r="I63" i="4" s="1"/>
  <c r="H64" i="4"/>
  <c r="I64" i="4" s="1"/>
  <c r="H67" i="4"/>
  <c r="I67" i="4" s="1"/>
  <c r="T26" i="4"/>
  <c r="H62" i="4"/>
  <c r="I62" i="4" s="1"/>
  <c r="H65" i="4"/>
  <c r="I65" i="4" s="1"/>
  <c r="H178" i="4"/>
  <c r="I178" i="4" s="1"/>
  <c r="K42" i="4" s="1"/>
  <c r="P18" i="3"/>
  <c r="P16" i="3"/>
  <c r="P15" i="3"/>
  <c r="P12" i="3"/>
  <c r="P11" i="3"/>
  <c r="P10" i="3"/>
  <c r="P9" i="3"/>
  <c r="P7" i="3"/>
  <c r="P6" i="3"/>
  <c r="P5" i="3"/>
  <c r="I12" i="4" l="1"/>
  <c r="T42" i="4"/>
  <c r="J178" i="4"/>
  <c r="J118" i="4"/>
  <c r="E132" i="4" s="1"/>
  <c r="H132" i="4" s="1"/>
  <c r="I132" i="4" s="1"/>
  <c r="E15" i="4"/>
  <c r="J68" i="4"/>
  <c r="E102" i="4"/>
  <c r="H102" i="4" s="1"/>
  <c r="I102" i="4" s="1"/>
  <c r="E70" i="4"/>
  <c r="H70" i="4" s="1"/>
  <c r="I70" i="4" s="1"/>
  <c r="E71" i="4"/>
  <c r="H71" i="4" s="1"/>
  <c r="I71" i="4" s="1"/>
  <c r="E69" i="4"/>
  <c r="H69" i="4" s="1"/>
  <c r="I69" i="4" s="1"/>
  <c r="E140" i="4"/>
  <c r="H140" i="4" s="1"/>
  <c r="I140" i="4" s="1"/>
  <c r="E156" i="4"/>
  <c r="H156" i="4" s="1"/>
  <c r="I156" i="4" s="1"/>
  <c r="T38" i="4"/>
  <c r="J125" i="4"/>
  <c r="H35" i="4"/>
  <c r="J62" i="4"/>
  <c r="E6" i="4"/>
  <c r="T19" i="4"/>
  <c r="J65" i="4"/>
  <c r="E9" i="4"/>
  <c r="J66" i="4"/>
  <c r="E10" i="4"/>
  <c r="J67" i="4"/>
  <c r="E14" i="4"/>
  <c r="J63" i="4"/>
  <c r="E7" i="4"/>
  <c r="J61" i="4"/>
  <c r="E5" i="4"/>
  <c r="J64" i="4"/>
  <c r="E8" i="4"/>
  <c r="T28" i="4"/>
  <c r="H205" i="4"/>
  <c r="I205" i="4" s="1"/>
  <c r="M30" i="4" s="1"/>
  <c r="H87" i="4"/>
  <c r="I87" i="4" s="1"/>
  <c r="F23" i="4" s="1"/>
  <c r="H88" i="4"/>
  <c r="I88" i="4" s="1"/>
  <c r="H204" i="1"/>
  <c r="I204" i="1" s="1"/>
  <c r="T45" i="4" l="1"/>
  <c r="J156" i="4"/>
  <c r="E172" i="4" s="1"/>
  <c r="J12" i="4"/>
  <c r="J70" i="4"/>
  <c r="E17" i="4"/>
  <c r="J102" i="4"/>
  <c r="G29" i="4"/>
  <c r="E16" i="4"/>
  <c r="J69" i="4"/>
  <c r="J140" i="4"/>
  <c r="I27" i="4"/>
  <c r="E18" i="4"/>
  <c r="J71" i="4"/>
  <c r="E81" i="4"/>
  <c r="H81" i="4" s="1"/>
  <c r="I81" i="4" s="1"/>
  <c r="E80" i="4"/>
  <c r="H80" i="4" s="1"/>
  <c r="I80" i="4" s="1"/>
  <c r="E82" i="4"/>
  <c r="H82" i="4" s="1"/>
  <c r="I82" i="4" s="1"/>
  <c r="E78" i="4"/>
  <c r="H78" i="4" s="1"/>
  <c r="I78" i="4" s="1"/>
  <c r="E105" i="4"/>
  <c r="H105" i="4" s="1"/>
  <c r="I105" i="4" s="1"/>
  <c r="E83" i="4"/>
  <c r="H83" i="4" s="1"/>
  <c r="I83" i="4" s="1"/>
  <c r="E79" i="4"/>
  <c r="H79" i="4" s="1"/>
  <c r="I79" i="4" s="1"/>
  <c r="E137" i="4"/>
  <c r="H137" i="4" s="1"/>
  <c r="I137" i="4" s="1"/>
  <c r="E106" i="4"/>
  <c r="H106" i="4" s="1"/>
  <c r="I106" i="4" s="1"/>
  <c r="I20" i="4"/>
  <c r="J132" i="4"/>
  <c r="T23" i="4"/>
  <c r="J87" i="4"/>
  <c r="J88" i="4"/>
  <c r="F25" i="4"/>
  <c r="H109" i="4"/>
  <c r="I109" i="4" s="1"/>
  <c r="G30" i="4" s="1"/>
  <c r="T31" i="4"/>
  <c r="J204" i="1"/>
  <c r="P9" i="1"/>
  <c r="O34" i="3"/>
  <c r="O33" i="3"/>
  <c r="O18" i="3"/>
  <c r="O16" i="3"/>
  <c r="O15" i="3"/>
  <c r="O12" i="3"/>
  <c r="O11" i="3"/>
  <c r="O10" i="3"/>
  <c r="O6" i="3"/>
  <c r="O5" i="3"/>
  <c r="J106" i="4" l="1"/>
  <c r="G15" i="4"/>
  <c r="J105" i="4"/>
  <c r="G14" i="4"/>
  <c r="J81" i="4"/>
  <c r="F8" i="4"/>
  <c r="J80" i="4"/>
  <c r="F7" i="4"/>
  <c r="J78" i="4"/>
  <c r="F5" i="4"/>
  <c r="F10" i="4"/>
  <c r="J83" i="4"/>
  <c r="I34" i="4"/>
  <c r="J137" i="4"/>
  <c r="J79" i="4"/>
  <c r="F6" i="4"/>
  <c r="J82" i="4"/>
  <c r="F9" i="4"/>
  <c r="T27" i="4"/>
  <c r="T29" i="4"/>
  <c r="E84" i="4"/>
  <c r="H84" i="4" s="1"/>
  <c r="I84" i="4" s="1"/>
  <c r="E107" i="4"/>
  <c r="H107" i="4" s="1"/>
  <c r="I107" i="4" s="1"/>
  <c r="E123" i="4"/>
  <c r="H123" i="4" s="1"/>
  <c r="I123" i="4" s="1"/>
  <c r="E108" i="4"/>
  <c r="H108" i="4" s="1"/>
  <c r="I108" i="4" s="1"/>
  <c r="E150" i="4"/>
  <c r="H150" i="4" s="1"/>
  <c r="I150" i="4" s="1"/>
  <c r="T30" i="4"/>
  <c r="T33" i="4"/>
  <c r="H192" i="4"/>
  <c r="I192" i="4" s="1"/>
  <c r="N15" i="3"/>
  <c r="N12" i="3"/>
  <c r="N11" i="3"/>
  <c r="N10" i="3"/>
  <c r="N6" i="3"/>
  <c r="N5" i="3"/>
  <c r="J192" i="4" l="1"/>
  <c r="E258" i="4" s="1"/>
  <c r="H258" i="4" s="1"/>
  <c r="I258" i="4" s="1"/>
  <c r="L32" i="4"/>
  <c r="T34" i="4"/>
  <c r="J150" i="4"/>
  <c r="E166" i="4" s="1"/>
  <c r="H166" i="4" s="1"/>
  <c r="I166" i="4" s="1"/>
  <c r="J20" i="4"/>
  <c r="J107" i="4"/>
  <c r="G16" i="4"/>
  <c r="J84" i="4"/>
  <c r="F18" i="4"/>
  <c r="J108" i="4"/>
  <c r="G17" i="4"/>
  <c r="J123" i="4"/>
  <c r="E158" i="4" s="1"/>
  <c r="H158" i="4" s="1"/>
  <c r="I158" i="4" s="1"/>
  <c r="H25" i="4"/>
  <c r="E94" i="4"/>
  <c r="H94" i="4" s="1"/>
  <c r="I94" i="4" s="1"/>
  <c r="E95" i="4"/>
  <c r="H95" i="4" s="1"/>
  <c r="I95" i="4" s="1"/>
  <c r="E119" i="4"/>
  <c r="H119" i="4" s="1"/>
  <c r="I119" i="4" s="1"/>
  <c r="E98" i="4"/>
  <c r="H98" i="4" s="1"/>
  <c r="I98" i="4" s="1"/>
  <c r="E154" i="4"/>
  <c r="H154" i="4" s="1"/>
  <c r="I154" i="4" s="1"/>
  <c r="E97" i="4"/>
  <c r="H97" i="4" s="1"/>
  <c r="I97" i="4" s="1"/>
  <c r="E93" i="4"/>
  <c r="H93" i="4" s="1"/>
  <c r="I93" i="4" s="1"/>
  <c r="E96" i="4"/>
  <c r="H96" i="4" s="1"/>
  <c r="I96" i="4" s="1"/>
  <c r="E120" i="4"/>
  <c r="H120" i="4" s="1"/>
  <c r="I120" i="4" s="1"/>
  <c r="H138" i="4"/>
  <c r="I138" i="4" s="1"/>
  <c r="M34" i="3"/>
  <c r="M33" i="3"/>
  <c r="M18" i="3"/>
  <c r="M16" i="3"/>
  <c r="M11" i="3"/>
  <c r="M10" i="3"/>
  <c r="M6" i="3"/>
  <c r="M5" i="3"/>
  <c r="E178" i="3"/>
  <c r="J258" i="4" l="1"/>
  <c r="Q32" i="4"/>
  <c r="J166" i="4"/>
  <c r="E185" i="4" s="1"/>
  <c r="K20" i="4"/>
  <c r="J158" i="4"/>
  <c r="E173" i="4" s="1"/>
  <c r="H173" i="4" s="1"/>
  <c r="I173" i="4" s="1"/>
  <c r="J25" i="4"/>
  <c r="J154" i="4"/>
  <c r="E170" i="4" s="1"/>
  <c r="J35" i="4"/>
  <c r="G10" i="4"/>
  <c r="J98" i="4"/>
  <c r="E117" i="4" s="1"/>
  <c r="H117" i="4" s="1"/>
  <c r="I117" i="4" s="1"/>
  <c r="H10" i="4" s="1"/>
  <c r="G5" i="4"/>
  <c r="J93" i="4"/>
  <c r="J119" i="4"/>
  <c r="H14" i="4"/>
  <c r="J97" i="4"/>
  <c r="E116" i="4" s="1"/>
  <c r="H116" i="4" s="1"/>
  <c r="I116" i="4" s="1"/>
  <c r="J116" i="4" s="1"/>
  <c r="G9" i="4"/>
  <c r="J95" i="4"/>
  <c r="E114" i="4" s="1"/>
  <c r="H114" i="4" s="1"/>
  <c r="I114" i="4" s="1"/>
  <c r="J114" i="4" s="1"/>
  <c r="G7" i="4"/>
  <c r="J96" i="4"/>
  <c r="E115" i="4" s="1"/>
  <c r="H115" i="4" s="1"/>
  <c r="I115" i="4" s="1"/>
  <c r="J115" i="4" s="1"/>
  <c r="G8" i="4"/>
  <c r="H15" i="4"/>
  <c r="J120" i="4"/>
  <c r="G6" i="4"/>
  <c r="J94" i="4"/>
  <c r="E113" i="4" s="1"/>
  <c r="H113" i="4" s="1"/>
  <c r="I113" i="4" s="1"/>
  <c r="E99" i="4"/>
  <c r="H99" i="4" s="1"/>
  <c r="I99" i="4" s="1"/>
  <c r="E122" i="4"/>
  <c r="H122" i="4" s="1"/>
  <c r="I122" i="4" s="1"/>
  <c r="E121" i="4"/>
  <c r="H121" i="4" s="1"/>
  <c r="I121" i="4" s="1"/>
  <c r="J138" i="4"/>
  <c r="I22" i="4"/>
  <c r="H172" i="4"/>
  <c r="I172" i="4" s="1"/>
  <c r="L32" i="3"/>
  <c r="L31" i="3"/>
  <c r="L23" i="3"/>
  <c r="L13" i="3"/>
  <c r="L12" i="3"/>
  <c r="L11" i="3"/>
  <c r="L10" i="3"/>
  <c r="L8" i="3"/>
  <c r="L7" i="3"/>
  <c r="L6" i="3"/>
  <c r="L5" i="3"/>
  <c r="T32" i="4" l="1"/>
  <c r="J173" i="4"/>
  <c r="E190" i="4" s="1"/>
  <c r="H190" i="4" s="1"/>
  <c r="I190" i="4" s="1"/>
  <c r="K25" i="4"/>
  <c r="J172" i="4"/>
  <c r="E189" i="4" s="1"/>
  <c r="H189" i="4" s="1"/>
  <c r="I189" i="4" s="1"/>
  <c r="K12" i="4"/>
  <c r="H7" i="4"/>
  <c r="J117" i="4"/>
  <c r="E131" i="4" s="1"/>
  <c r="H131" i="4" s="1"/>
  <c r="I131" i="4" s="1"/>
  <c r="H8" i="4"/>
  <c r="H9" i="4"/>
  <c r="G18" i="4"/>
  <c r="J99" i="4"/>
  <c r="E143" i="4" s="1"/>
  <c r="H143" i="4" s="1"/>
  <c r="I143" i="4" s="1"/>
  <c r="H17" i="4"/>
  <c r="J122" i="4"/>
  <c r="J113" i="4"/>
  <c r="H6" i="4"/>
  <c r="E112" i="4"/>
  <c r="H112" i="4" s="1"/>
  <c r="I112" i="4" s="1"/>
  <c r="E155" i="4"/>
  <c r="H155" i="4" s="1"/>
  <c r="I155" i="4" s="1"/>
  <c r="H16" i="4"/>
  <c r="J121" i="4"/>
  <c r="E134" i="4"/>
  <c r="H134" i="4" s="1"/>
  <c r="I134" i="4" s="1"/>
  <c r="E133" i="4"/>
  <c r="H133" i="4" s="1"/>
  <c r="I133" i="4" s="1"/>
  <c r="E130" i="4"/>
  <c r="H130" i="4" s="1"/>
  <c r="I130" i="4" s="1"/>
  <c r="E128" i="4"/>
  <c r="H128" i="4" s="1"/>
  <c r="I128" i="4" s="1"/>
  <c r="E129" i="4"/>
  <c r="H129" i="4" s="1"/>
  <c r="I129" i="4" s="1"/>
  <c r="H170" i="4"/>
  <c r="I170" i="4" s="1"/>
  <c r="H185" i="4"/>
  <c r="I185" i="4" s="1"/>
  <c r="K34" i="3"/>
  <c r="K32" i="3"/>
  <c r="K31" i="3"/>
  <c r="K25" i="3"/>
  <c r="K18" i="3"/>
  <c r="K15" i="3"/>
  <c r="K13" i="3"/>
  <c r="K12" i="3"/>
  <c r="K11" i="3"/>
  <c r="K10" i="3"/>
  <c r="K7" i="3"/>
  <c r="K6" i="3"/>
  <c r="K5" i="3"/>
  <c r="E157" i="3"/>
  <c r="E157" i="1"/>
  <c r="J185" i="4" l="1"/>
  <c r="E200" i="4" s="1"/>
  <c r="H200" i="4" s="1"/>
  <c r="I200" i="4" s="1"/>
  <c r="L20" i="4"/>
  <c r="J190" i="4"/>
  <c r="E204" i="4" s="1"/>
  <c r="H204" i="4" s="1"/>
  <c r="I204" i="4" s="1"/>
  <c r="L25" i="4"/>
  <c r="J189" i="4"/>
  <c r="E218" i="4" s="1"/>
  <c r="H218" i="4" s="1"/>
  <c r="I218" i="4" s="1"/>
  <c r="L12" i="4"/>
  <c r="J170" i="4"/>
  <c r="E188" i="4" s="1"/>
  <c r="H188" i="4" s="1"/>
  <c r="I188" i="4" s="1"/>
  <c r="K35" i="4"/>
  <c r="J155" i="4"/>
  <c r="E171" i="4" s="1"/>
  <c r="H171" i="4" s="1"/>
  <c r="I171" i="4" s="1"/>
  <c r="J22" i="4"/>
  <c r="I15" i="4"/>
  <c r="J134" i="4"/>
  <c r="H5" i="4"/>
  <c r="J112" i="4"/>
  <c r="E136" i="4"/>
  <c r="H136" i="4" s="1"/>
  <c r="I136" i="4" s="1"/>
  <c r="E135" i="4"/>
  <c r="H135" i="4" s="1"/>
  <c r="I135" i="4" s="1"/>
  <c r="I18" i="4"/>
  <c r="J143" i="4"/>
  <c r="E157" i="4" s="1"/>
  <c r="H157" i="4" s="1"/>
  <c r="I157" i="4" s="1"/>
  <c r="J133" i="4"/>
  <c r="E175" i="4" s="1"/>
  <c r="H175" i="4" s="1"/>
  <c r="I175" i="4" s="1"/>
  <c r="I14" i="4"/>
  <c r="E127" i="4"/>
  <c r="H127" i="4" s="1"/>
  <c r="I127" i="4" s="1"/>
  <c r="J131" i="4"/>
  <c r="I10" i="4"/>
  <c r="J128" i="4"/>
  <c r="I7" i="4"/>
  <c r="J130" i="4"/>
  <c r="I9" i="4"/>
  <c r="J129" i="4"/>
  <c r="I8" i="4"/>
  <c r="T13" i="4"/>
  <c r="J32" i="3"/>
  <c r="J31" i="3"/>
  <c r="J16" i="3"/>
  <c r="J15" i="3"/>
  <c r="J13" i="3"/>
  <c r="J12" i="3"/>
  <c r="J11" i="3"/>
  <c r="J10" i="3"/>
  <c r="J8" i="3"/>
  <c r="J7" i="3"/>
  <c r="J6" i="3"/>
  <c r="J5" i="3"/>
  <c r="J218" i="4" l="1"/>
  <c r="E257" i="4" s="1"/>
  <c r="H257" i="4" s="1"/>
  <c r="I257" i="4" s="1"/>
  <c r="N12" i="4"/>
  <c r="J204" i="4"/>
  <c r="E228" i="4" s="1"/>
  <c r="H228" i="4" s="1"/>
  <c r="I228" i="4" s="1"/>
  <c r="M25" i="4"/>
  <c r="J200" i="4"/>
  <c r="E229" i="4" s="1"/>
  <c r="M20" i="4"/>
  <c r="J188" i="4"/>
  <c r="E203" i="4" s="1"/>
  <c r="H203" i="4" s="1"/>
  <c r="I203" i="4" s="1"/>
  <c r="L35" i="4"/>
  <c r="J171" i="4"/>
  <c r="K22" i="4"/>
  <c r="J175" i="4"/>
  <c r="E206" i="4" s="1"/>
  <c r="H206" i="4" s="1"/>
  <c r="I206" i="4" s="1"/>
  <c r="K14" i="4"/>
  <c r="J157" i="4"/>
  <c r="E193" i="4" s="1"/>
  <c r="H193" i="4" s="1"/>
  <c r="I193" i="4" s="1"/>
  <c r="J18" i="4"/>
  <c r="J127" i="4"/>
  <c r="E145" i="4" s="1"/>
  <c r="H145" i="4" s="1"/>
  <c r="I145" i="4" s="1"/>
  <c r="I6" i="4"/>
  <c r="I16" i="4"/>
  <c r="J135" i="4"/>
  <c r="E126" i="4"/>
  <c r="H126" i="4" s="1"/>
  <c r="I126" i="4" s="1"/>
  <c r="E151" i="4"/>
  <c r="H151" i="4" s="1"/>
  <c r="I151" i="4" s="1"/>
  <c r="J136" i="4"/>
  <c r="I17" i="4"/>
  <c r="E146" i="4"/>
  <c r="H146" i="4" s="1"/>
  <c r="I146" i="4" s="1"/>
  <c r="E148" i="4"/>
  <c r="H148" i="4" s="1"/>
  <c r="I148" i="4" s="1"/>
  <c r="E149" i="4"/>
  <c r="H149" i="4" s="1"/>
  <c r="I149" i="4" s="1"/>
  <c r="E147" i="4"/>
  <c r="H147" i="4" s="1"/>
  <c r="I147" i="4" s="1"/>
  <c r="H254" i="4"/>
  <c r="I254" i="4" s="1"/>
  <c r="I34" i="3"/>
  <c r="I25" i="3"/>
  <c r="I18" i="3"/>
  <c r="I16" i="3"/>
  <c r="I13" i="3"/>
  <c r="I12" i="3"/>
  <c r="I11" i="3"/>
  <c r="I10" i="3"/>
  <c r="I8" i="3"/>
  <c r="I7" i="3"/>
  <c r="I6" i="3"/>
  <c r="I5" i="3"/>
  <c r="E132" i="3"/>
  <c r="E132" i="1"/>
  <c r="H132" i="1" s="1"/>
  <c r="I132" i="1" s="1"/>
  <c r="I25" i="1" s="1"/>
  <c r="J254" i="4" l="1"/>
  <c r="E273" i="4" s="1"/>
  <c r="H273" i="4" s="1"/>
  <c r="I273" i="4" s="1"/>
  <c r="Q43" i="4"/>
  <c r="J257" i="4"/>
  <c r="E282" i="4" s="1"/>
  <c r="H282" i="4" s="1"/>
  <c r="I282" i="4" s="1"/>
  <c r="Q12" i="4"/>
  <c r="J228" i="4"/>
  <c r="E260" i="4" s="1"/>
  <c r="H260" i="4" s="1"/>
  <c r="I260" i="4" s="1"/>
  <c r="O25" i="4"/>
  <c r="J206" i="4"/>
  <c r="M14" i="4"/>
  <c r="J203" i="4"/>
  <c r="E214" i="4" s="1"/>
  <c r="H214" i="4" s="1"/>
  <c r="I214" i="4" s="1"/>
  <c r="M35" i="4"/>
  <c r="J193" i="4"/>
  <c r="E230" i="4" s="1"/>
  <c r="H230" i="4" s="1"/>
  <c r="I230" i="4" s="1"/>
  <c r="L18" i="4"/>
  <c r="T22" i="4"/>
  <c r="J151" i="4"/>
  <c r="E167" i="4" s="1"/>
  <c r="H167" i="4" s="1"/>
  <c r="I167" i="4" s="1"/>
  <c r="J167" i="4" s="1"/>
  <c r="E186" i="4" s="1"/>
  <c r="H186" i="4" s="1"/>
  <c r="I186" i="4" s="1"/>
  <c r="J15" i="4"/>
  <c r="J149" i="4"/>
  <c r="E165" i="4" s="1"/>
  <c r="H165" i="4" s="1"/>
  <c r="I165" i="4" s="1"/>
  <c r="J10" i="4"/>
  <c r="J146" i="4"/>
  <c r="E162" i="4" s="1"/>
  <c r="H162" i="4" s="1"/>
  <c r="I162" i="4" s="1"/>
  <c r="J7" i="4"/>
  <c r="J147" i="4"/>
  <c r="E163" i="4" s="1"/>
  <c r="H163" i="4" s="1"/>
  <c r="I163" i="4" s="1"/>
  <c r="J8" i="4"/>
  <c r="J148" i="4"/>
  <c r="E164" i="4" s="1"/>
  <c r="H164" i="4" s="1"/>
  <c r="I164" i="4" s="1"/>
  <c r="J9" i="4"/>
  <c r="J145" i="4"/>
  <c r="J6" i="4"/>
  <c r="E152" i="4"/>
  <c r="H152" i="4" s="1"/>
  <c r="I152" i="4" s="1"/>
  <c r="E153" i="4"/>
  <c r="H153" i="4" s="1"/>
  <c r="I153" i="4" s="1"/>
  <c r="I5" i="4"/>
  <c r="J126" i="4"/>
  <c r="E160" i="4" s="1"/>
  <c r="H160" i="4" s="1"/>
  <c r="I160" i="4" s="1"/>
  <c r="H34" i="3"/>
  <c r="H33" i="3"/>
  <c r="Q33" i="3" s="1"/>
  <c r="H32" i="3"/>
  <c r="R32" i="3" s="1"/>
  <c r="H31" i="3"/>
  <c r="T31" i="3" s="1"/>
  <c r="H18" i="3"/>
  <c r="H16" i="3"/>
  <c r="H15" i="3"/>
  <c r="H13" i="3"/>
  <c r="H12" i="3"/>
  <c r="H11" i="3"/>
  <c r="H10" i="3"/>
  <c r="H8" i="3"/>
  <c r="H7" i="3"/>
  <c r="H6" i="3"/>
  <c r="H5" i="3"/>
  <c r="R31" i="3"/>
  <c r="R33" i="3"/>
  <c r="T32" i="3"/>
  <c r="H120" i="3"/>
  <c r="I120" i="3" s="1"/>
  <c r="J120" i="3" s="1"/>
  <c r="E158" i="3" s="1"/>
  <c r="H119" i="3"/>
  <c r="I119" i="3" s="1"/>
  <c r="J119" i="3" s="1"/>
  <c r="E144" i="3" s="1"/>
  <c r="H118" i="3"/>
  <c r="I118" i="3" s="1"/>
  <c r="J118" i="3" s="1"/>
  <c r="E143" i="3" s="1"/>
  <c r="J282" i="4" l="1"/>
  <c r="S12" i="4"/>
  <c r="J273" i="4"/>
  <c r="R43" i="4"/>
  <c r="T43" i="4" s="1"/>
  <c r="J260" i="4"/>
  <c r="Q25" i="4"/>
  <c r="T25" i="4" s="1"/>
  <c r="E216" i="4"/>
  <c r="H216" i="4" s="1"/>
  <c r="I216" i="4" s="1"/>
  <c r="J216" i="4" s="1"/>
  <c r="E255" i="4"/>
  <c r="H255" i="4" s="1"/>
  <c r="I255" i="4" s="1"/>
  <c r="J230" i="4"/>
  <c r="E239" i="4" s="1"/>
  <c r="H239" i="4" s="1"/>
  <c r="I239" i="4" s="1"/>
  <c r="O18" i="4"/>
  <c r="J214" i="4"/>
  <c r="E225" i="4" s="1"/>
  <c r="H225" i="4" s="1"/>
  <c r="I225" i="4" s="1"/>
  <c r="N35" i="4"/>
  <c r="K15" i="4"/>
  <c r="J186" i="4"/>
  <c r="E201" i="4" s="1"/>
  <c r="H201" i="4" s="1"/>
  <c r="I201" i="4" s="1"/>
  <c r="L15" i="4"/>
  <c r="J152" i="4"/>
  <c r="E168" i="4" s="1"/>
  <c r="H168" i="4" s="1"/>
  <c r="I168" i="4" s="1"/>
  <c r="J168" i="4" s="1"/>
  <c r="E187" i="4" s="1"/>
  <c r="H187" i="4" s="1"/>
  <c r="I187" i="4" s="1"/>
  <c r="J16" i="4"/>
  <c r="J163" i="4"/>
  <c r="E182" i="4" s="1"/>
  <c r="H182" i="4" s="1"/>
  <c r="I182" i="4" s="1"/>
  <c r="K8" i="4"/>
  <c r="J164" i="4"/>
  <c r="E183" i="4" s="1"/>
  <c r="H183" i="4" s="1"/>
  <c r="I183" i="4" s="1"/>
  <c r="K9" i="4"/>
  <c r="J162" i="4"/>
  <c r="E181" i="4" s="1"/>
  <c r="H181" i="4" s="1"/>
  <c r="I181" i="4" s="1"/>
  <c r="K7" i="4"/>
  <c r="J165" i="4"/>
  <c r="E184" i="4" s="1"/>
  <c r="H184" i="4" s="1"/>
  <c r="I184" i="4" s="1"/>
  <c r="K10" i="4"/>
  <c r="J160" i="4"/>
  <c r="E179" i="4" s="1"/>
  <c r="H179" i="4" s="1"/>
  <c r="I179" i="4" s="1"/>
  <c r="K5" i="4"/>
  <c r="T33" i="3"/>
  <c r="H159" i="4"/>
  <c r="I159" i="4" s="1"/>
  <c r="E161" i="4"/>
  <c r="H161" i="4" s="1"/>
  <c r="I161" i="4" s="1"/>
  <c r="J153" i="4"/>
  <c r="E169" i="4" s="1"/>
  <c r="H169" i="4" s="1"/>
  <c r="I169" i="4" s="1"/>
  <c r="J17" i="4"/>
  <c r="H229" i="4"/>
  <c r="I229" i="4" s="1"/>
  <c r="Q31" i="3"/>
  <c r="Q32" i="3"/>
  <c r="H120" i="1"/>
  <c r="I120" i="1" s="1"/>
  <c r="N14" i="4" l="1"/>
  <c r="J255" i="4"/>
  <c r="Q14" i="4"/>
  <c r="J239" i="4"/>
  <c r="E252" i="4" s="1"/>
  <c r="H252" i="4" s="1"/>
  <c r="I252" i="4" s="1"/>
  <c r="P18" i="4"/>
  <c r="J229" i="4"/>
  <c r="E259" i="4" s="1"/>
  <c r="H259" i="4" s="1"/>
  <c r="I259" i="4" s="1"/>
  <c r="O20" i="4"/>
  <c r="J225" i="4"/>
  <c r="E237" i="4" s="1"/>
  <c r="H237" i="4" s="1"/>
  <c r="I237" i="4" s="1"/>
  <c r="O35" i="4"/>
  <c r="J201" i="4"/>
  <c r="E231" i="4" s="1"/>
  <c r="H231" i="4" s="1"/>
  <c r="I231" i="4" s="1"/>
  <c r="M15" i="4"/>
  <c r="J187" i="4"/>
  <c r="E202" i="4" s="1"/>
  <c r="H202" i="4" s="1"/>
  <c r="I202" i="4" s="1"/>
  <c r="L16" i="4"/>
  <c r="J184" i="4"/>
  <c r="E199" i="4" s="1"/>
  <c r="H199" i="4" s="1"/>
  <c r="I199" i="4" s="1"/>
  <c r="L10" i="4"/>
  <c r="K16" i="4"/>
  <c r="J182" i="4"/>
  <c r="E197" i="4" s="1"/>
  <c r="H197" i="4" s="1"/>
  <c r="I197" i="4" s="1"/>
  <c r="L8" i="4"/>
  <c r="J183" i="4"/>
  <c r="E198" i="4" s="1"/>
  <c r="H198" i="4" s="1"/>
  <c r="I198" i="4" s="1"/>
  <c r="L9" i="4"/>
  <c r="J179" i="4"/>
  <c r="E194" i="4" s="1"/>
  <c r="H194" i="4" s="1"/>
  <c r="I194" i="4" s="1"/>
  <c r="L5" i="4"/>
  <c r="J181" i="4"/>
  <c r="E196" i="4" s="1"/>
  <c r="H196" i="4" s="1"/>
  <c r="I196" i="4" s="1"/>
  <c r="L7" i="4"/>
  <c r="J169" i="4"/>
  <c r="E217" i="4" s="1"/>
  <c r="H217" i="4" s="1"/>
  <c r="I217" i="4" s="1"/>
  <c r="K17" i="4"/>
  <c r="J161" i="4"/>
  <c r="E180" i="4" s="1"/>
  <c r="H180" i="4" s="1"/>
  <c r="I180" i="4" s="1"/>
  <c r="K6" i="4"/>
  <c r="J40" i="4"/>
  <c r="J159" i="4"/>
  <c r="E174" i="4" s="1"/>
  <c r="H174" i="4" s="1"/>
  <c r="I174" i="4" s="1"/>
  <c r="J120" i="1"/>
  <c r="E158" i="1" s="1"/>
  <c r="J158" i="1" s="1"/>
  <c r="E178" i="1" s="1"/>
  <c r="H33" i="1"/>
  <c r="G34" i="3"/>
  <c r="G30" i="3"/>
  <c r="G28" i="3"/>
  <c r="G27" i="3"/>
  <c r="G18" i="3"/>
  <c r="G15" i="3"/>
  <c r="G14" i="3"/>
  <c r="G13" i="3"/>
  <c r="G12" i="3"/>
  <c r="G11" i="3"/>
  <c r="G10" i="3"/>
  <c r="G8" i="3"/>
  <c r="G7" i="3"/>
  <c r="G6" i="3"/>
  <c r="G5" i="3"/>
  <c r="H204" i="3"/>
  <c r="H178" i="3"/>
  <c r="H157" i="3"/>
  <c r="H144" i="3"/>
  <c r="H143" i="3"/>
  <c r="H132" i="3"/>
  <c r="H102" i="3"/>
  <c r="H101" i="3"/>
  <c r="H88" i="3"/>
  <c r="H87" i="3"/>
  <c r="H86" i="3"/>
  <c r="H76" i="3"/>
  <c r="H75" i="3"/>
  <c r="H65" i="3"/>
  <c r="H60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T14" i="4" l="1"/>
  <c r="J259" i="4"/>
  <c r="Q20" i="4"/>
  <c r="T20" i="4" s="1"/>
  <c r="J252" i="4"/>
  <c r="E271" i="4" s="1"/>
  <c r="H271" i="4" s="1"/>
  <c r="I271" i="4" s="1"/>
  <c r="Q18" i="4"/>
  <c r="J237" i="4"/>
  <c r="E250" i="4" s="1"/>
  <c r="H250" i="4" s="1"/>
  <c r="I250" i="4" s="1"/>
  <c r="P35" i="4"/>
  <c r="J231" i="4"/>
  <c r="E240" i="4" s="1"/>
  <c r="H240" i="4" s="1"/>
  <c r="I240" i="4" s="1"/>
  <c r="O15" i="4"/>
  <c r="J217" i="4"/>
  <c r="E227" i="4" s="1"/>
  <c r="H227" i="4" s="1"/>
  <c r="I227" i="4" s="1"/>
  <c r="N17" i="4"/>
  <c r="J198" i="4"/>
  <c r="E211" i="4" s="1"/>
  <c r="H211" i="4" s="1"/>
  <c r="I211" i="4" s="1"/>
  <c r="M9" i="4"/>
  <c r="J196" i="4"/>
  <c r="E209" i="4" s="1"/>
  <c r="H209" i="4" s="1"/>
  <c r="I209" i="4" s="1"/>
  <c r="M7" i="4"/>
  <c r="J202" i="4"/>
  <c r="E213" i="4" s="1"/>
  <c r="H213" i="4" s="1"/>
  <c r="I213" i="4" s="1"/>
  <c r="M16" i="4"/>
  <c r="J194" i="4"/>
  <c r="E207" i="4" s="1"/>
  <c r="H207" i="4" s="1"/>
  <c r="I207" i="4" s="1"/>
  <c r="M5" i="4"/>
  <c r="J199" i="4"/>
  <c r="E212" i="4" s="1"/>
  <c r="H212" i="4" s="1"/>
  <c r="I212" i="4" s="1"/>
  <c r="M10" i="4"/>
  <c r="J197" i="4"/>
  <c r="E210" i="4" s="1"/>
  <c r="H210" i="4" s="1"/>
  <c r="I210" i="4" s="1"/>
  <c r="M8" i="4"/>
  <c r="J180" i="4"/>
  <c r="E195" i="4" s="1"/>
  <c r="H195" i="4" s="1"/>
  <c r="I195" i="4" s="1"/>
  <c r="L6" i="4"/>
  <c r="J174" i="4"/>
  <c r="E191" i="4" s="1"/>
  <c r="H191" i="4" s="1"/>
  <c r="I191" i="4" s="1"/>
  <c r="K40" i="4"/>
  <c r="T12" i="4"/>
  <c r="T11" i="4"/>
  <c r="I102" i="3"/>
  <c r="I101" i="3"/>
  <c r="J271" i="4" l="1"/>
  <c r="E280" i="4" s="1"/>
  <c r="H280" i="4" s="1"/>
  <c r="I280" i="4" s="1"/>
  <c r="R18" i="4"/>
  <c r="J250" i="4"/>
  <c r="E269" i="4" s="1"/>
  <c r="H269" i="4" s="1"/>
  <c r="I269" i="4" s="1"/>
  <c r="Q35" i="4"/>
  <c r="J240" i="4"/>
  <c r="E253" i="4" s="1"/>
  <c r="H253" i="4" s="1"/>
  <c r="I253" i="4" s="1"/>
  <c r="P15" i="4"/>
  <c r="J227" i="4"/>
  <c r="E238" i="4" s="1"/>
  <c r="H238" i="4" s="1"/>
  <c r="I238" i="4" s="1"/>
  <c r="O17" i="4"/>
  <c r="J212" i="4"/>
  <c r="E223" i="4" s="1"/>
  <c r="H223" i="4" s="1"/>
  <c r="I223" i="4" s="1"/>
  <c r="N10" i="4"/>
  <c r="J211" i="4"/>
  <c r="E222" i="4" s="1"/>
  <c r="H222" i="4" s="1"/>
  <c r="I222" i="4" s="1"/>
  <c r="N9" i="4"/>
  <c r="J210" i="4"/>
  <c r="E221" i="4" s="1"/>
  <c r="H221" i="4" s="1"/>
  <c r="I221" i="4" s="1"/>
  <c r="N8" i="4"/>
  <c r="J207" i="4"/>
  <c r="E219" i="4" s="1"/>
  <c r="H219" i="4" s="1"/>
  <c r="I219" i="4" s="1"/>
  <c r="N5" i="4"/>
  <c r="J209" i="4"/>
  <c r="E245" i="4" s="1"/>
  <c r="H245" i="4" s="1"/>
  <c r="I245" i="4" s="1"/>
  <c r="N7" i="4"/>
  <c r="J213" i="4"/>
  <c r="E224" i="4" s="1"/>
  <c r="H224" i="4" s="1"/>
  <c r="I224" i="4" s="1"/>
  <c r="N16" i="4"/>
  <c r="J195" i="4"/>
  <c r="E208" i="4" s="1"/>
  <c r="H208" i="4" s="1"/>
  <c r="I208" i="4" s="1"/>
  <c r="M6" i="4"/>
  <c r="J191" i="4"/>
  <c r="L40" i="4"/>
  <c r="T40" i="4" s="1"/>
  <c r="J101" i="3"/>
  <c r="E114" i="3" s="1"/>
  <c r="J102" i="3"/>
  <c r="E115" i="3" s="1"/>
  <c r="H115" i="3" s="1"/>
  <c r="I115" i="3" s="1"/>
  <c r="J115" i="3" s="1"/>
  <c r="E130" i="3" s="1"/>
  <c r="H130" i="3" s="1"/>
  <c r="T34" i="3"/>
  <c r="T30" i="3"/>
  <c r="T22" i="3"/>
  <c r="T21" i="3"/>
  <c r="T9" i="3"/>
  <c r="Q30" i="3"/>
  <c r="Q22" i="3"/>
  <c r="Q21" i="3"/>
  <c r="Q9" i="3"/>
  <c r="D26" i="3"/>
  <c r="Q26" i="3" s="1"/>
  <c r="R30" i="3"/>
  <c r="F29" i="3"/>
  <c r="Q29" i="3" s="1"/>
  <c r="F28" i="3"/>
  <c r="F27" i="3"/>
  <c r="D25" i="3"/>
  <c r="Q25" i="3" s="1"/>
  <c r="E20" i="3"/>
  <c r="R20" i="3" s="1"/>
  <c r="S20" i="3" s="1"/>
  <c r="E19" i="3"/>
  <c r="T19" i="3" s="1"/>
  <c r="D18" i="3"/>
  <c r="F17" i="3"/>
  <c r="E17" i="3"/>
  <c r="D17" i="3"/>
  <c r="F16" i="3"/>
  <c r="E16" i="3"/>
  <c r="D16" i="3"/>
  <c r="D15" i="3"/>
  <c r="E14" i="3"/>
  <c r="D14" i="3"/>
  <c r="F13" i="3"/>
  <c r="E13" i="3"/>
  <c r="F12" i="3"/>
  <c r="E12" i="3"/>
  <c r="D12" i="3"/>
  <c r="F11" i="3"/>
  <c r="E11" i="3"/>
  <c r="D11" i="3"/>
  <c r="F10" i="3"/>
  <c r="E10" i="3"/>
  <c r="D10" i="3"/>
  <c r="D8" i="3"/>
  <c r="F7" i="3"/>
  <c r="D7" i="3"/>
  <c r="F6" i="3"/>
  <c r="E6" i="3"/>
  <c r="D6" i="3"/>
  <c r="F5" i="3"/>
  <c r="E5" i="3"/>
  <c r="D5" i="3"/>
  <c r="C24" i="3"/>
  <c r="Q24" i="3" s="1"/>
  <c r="C23" i="3"/>
  <c r="T23" i="3" s="1"/>
  <c r="C18" i="3"/>
  <c r="C17" i="3"/>
  <c r="C16" i="3"/>
  <c r="C15" i="3"/>
  <c r="C14" i="3"/>
  <c r="C10" i="3"/>
  <c r="C13" i="3"/>
  <c r="C12" i="3"/>
  <c r="C11" i="3"/>
  <c r="C8" i="3"/>
  <c r="C7" i="3"/>
  <c r="C6" i="3"/>
  <c r="C5" i="3"/>
  <c r="I204" i="3"/>
  <c r="J204" i="3" s="1"/>
  <c r="I178" i="3"/>
  <c r="J178" i="3" s="1"/>
  <c r="E193" i="3" s="1"/>
  <c r="H193" i="3" s="1"/>
  <c r="I193" i="3" s="1"/>
  <c r="J193" i="3" s="1"/>
  <c r="I157" i="3"/>
  <c r="I144" i="3"/>
  <c r="J144" i="3" s="1"/>
  <c r="E154" i="3" s="1"/>
  <c r="H154" i="3" s="1"/>
  <c r="I154" i="3" s="1"/>
  <c r="J154" i="3" s="1"/>
  <c r="E169" i="3" s="1"/>
  <c r="H169" i="3" s="1"/>
  <c r="I169" i="3" s="1"/>
  <c r="J169" i="3" s="1"/>
  <c r="I143" i="3"/>
  <c r="J143" i="3" s="1"/>
  <c r="E153" i="3" s="1"/>
  <c r="H153" i="3" s="1"/>
  <c r="I153" i="3" s="1"/>
  <c r="J153" i="3" s="1"/>
  <c r="E168" i="3" s="1"/>
  <c r="H168" i="3" s="1"/>
  <c r="I168" i="3" s="1"/>
  <c r="J168" i="3" s="1"/>
  <c r="I132" i="3"/>
  <c r="I130" i="3"/>
  <c r="J130" i="3" s="1"/>
  <c r="E155" i="3" s="1"/>
  <c r="H155" i="3" s="1"/>
  <c r="I155" i="3" s="1"/>
  <c r="J155" i="3" s="1"/>
  <c r="E179" i="3" s="1"/>
  <c r="H179" i="3" s="1"/>
  <c r="I179" i="3" s="1"/>
  <c r="J179" i="3" s="1"/>
  <c r="E195" i="3" s="1"/>
  <c r="H195" i="3" s="1"/>
  <c r="I195" i="3" s="1"/>
  <c r="J195" i="3" s="1"/>
  <c r="I40" i="3"/>
  <c r="I88" i="3"/>
  <c r="J88" i="3" s="1"/>
  <c r="I87" i="3"/>
  <c r="J87" i="3" s="1"/>
  <c r="E96" i="3" s="1"/>
  <c r="H96" i="3" s="1"/>
  <c r="I96" i="3" s="1"/>
  <c r="I86" i="3"/>
  <c r="J86" i="3" s="1"/>
  <c r="E103" i="3" s="1"/>
  <c r="H103" i="3" s="1"/>
  <c r="I103" i="3" s="1"/>
  <c r="I45" i="3"/>
  <c r="I49" i="3"/>
  <c r="I47" i="3"/>
  <c r="I44" i="3"/>
  <c r="I43" i="3"/>
  <c r="I42" i="3"/>
  <c r="I39" i="3"/>
  <c r="I38" i="3"/>
  <c r="I76" i="3"/>
  <c r="J76" i="3" s="1"/>
  <c r="I75" i="3"/>
  <c r="J75" i="3" s="1"/>
  <c r="I48" i="3"/>
  <c r="C67" i="3"/>
  <c r="I52" i="3"/>
  <c r="I65" i="3"/>
  <c r="I50" i="3"/>
  <c r="I60" i="3"/>
  <c r="J60" i="3" s="1"/>
  <c r="I41" i="3"/>
  <c r="C53" i="3"/>
  <c r="I51" i="3"/>
  <c r="J51" i="3" s="1"/>
  <c r="E171" i="3" s="1"/>
  <c r="H171" i="3" s="1"/>
  <c r="I171" i="3" s="1"/>
  <c r="J171" i="3" s="1"/>
  <c r="I46" i="3"/>
  <c r="H88" i="1"/>
  <c r="I88" i="1" s="1"/>
  <c r="H87" i="1"/>
  <c r="I87" i="1" s="1"/>
  <c r="H86" i="1"/>
  <c r="I86" i="1" s="1"/>
  <c r="C67" i="1"/>
  <c r="H60" i="1"/>
  <c r="I60" i="1" s="1"/>
  <c r="C53" i="1"/>
  <c r="H157" i="1"/>
  <c r="I157" i="1" s="1"/>
  <c r="K25" i="1" s="1"/>
  <c r="H51" i="1"/>
  <c r="I51" i="1" s="1"/>
  <c r="H65" i="1"/>
  <c r="I65" i="1" s="1"/>
  <c r="H50" i="1"/>
  <c r="I50" i="1" s="1"/>
  <c r="H49" i="1"/>
  <c r="I49" i="1" s="1"/>
  <c r="J49" i="1" s="1"/>
  <c r="E63" i="1" s="1"/>
  <c r="H63" i="1" s="1"/>
  <c r="I63" i="1" s="1"/>
  <c r="H48" i="1"/>
  <c r="I48" i="1" s="1"/>
  <c r="H47" i="1"/>
  <c r="I47" i="1" s="1"/>
  <c r="J47" i="1" s="1"/>
  <c r="E61" i="1" s="1"/>
  <c r="H61" i="1" s="1"/>
  <c r="I61" i="1" s="1"/>
  <c r="H46" i="1"/>
  <c r="I46" i="1" s="1"/>
  <c r="C24" i="1" s="1"/>
  <c r="H45" i="1"/>
  <c r="I45" i="1" s="1"/>
  <c r="H44" i="1"/>
  <c r="I44" i="1" s="1"/>
  <c r="Q22" i="1"/>
  <c r="Q21" i="1"/>
  <c r="H75" i="1"/>
  <c r="I75" i="1" s="1"/>
  <c r="E19" i="1" s="1"/>
  <c r="O17" i="2"/>
  <c r="O16" i="2"/>
  <c r="O15" i="2"/>
  <c r="O12" i="2"/>
  <c r="O11" i="2"/>
  <c r="O10" i="2"/>
  <c r="O6" i="2"/>
  <c r="O5" i="2"/>
  <c r="N21" i="2"/>
  <c r="N17" i="2"/>
  <c r="N16" i="2"/>
  <c r="N15" i="2"/>
  <c r="N14" i="2"/>
  <c r="N13" i="2"/>
  <c r="N12" i="2"/>
  <c r="N11" i="2"/>
  <c r="N10" i="2"/>
  <c r="N9" i="2"/>
  <c r="N6" i="2"/>
  <c r="N5" i="2"/>
  <c r="M23" i="2"/>
  <c r="P23" i="2" s="1"/>
  <c r="M15" i="2"/>
  <c r="M14" i="2"/>
  <c r="M13" i="2"/>
  <c r="M12" i="2"/>
  <c r="M10" i="2"/>
  <c r="M8" i="2"/>
  <c r="M6" i="2"/>
  <c r="M5" i="2"/>
  <c r="L22" i="2"/>
  <c r="P22" i="2" s="1"/>
  <c r="L17" i="2"/>
  <c r="L16" i="2"/>
  <c r="L14" i="2"/>
  <c r="L13" i="2"/>
  <c r="L12" i="2"/>
  <c r="L11" i="2"/>
  <c r="L10" i="2"/>
  <c r="L9" i="2"/>
  <c r="L8" i="2"/>
  <c r="P8" i="2" s="1"/>
  <c r="L6" i="2"/>
  <c r="L5" i="2"/>
  <c r="P25" i="2"/>
  <c r="P24" i="2"/>
  <c r="I53" i="2"/>
  <c r="E13" i="2" s="1"/>
  <c r="I48" i="2"/>
  <c r="I47" i="2"/>
  <c r="E5" i="2" s="1"/>
  <c r="C5" i="2"/>
  <c r="F53" i="2"/>
  <c r="F48" i="2"/>
  <c r="F47" i="2"/>
  <c r="D13" i="2"/>
  <c r="K21" i="2"/>
  <c r="P21" i="2" s="1"/>
  <c r="E17" i="2"/>
  <c r="E16" i="2"/>
  <c r="D14" i="2"/>
  <c r="P14" i="2" s="1"/>
  <c r="C12" i="2"/>
  <c r="C11" i="2"/>
  <c r="C10" i="2"/>
  <c r="C9" i="2"/>
  <c r="P9" i="2" s="1"/>
  <c r="C7" i="2"/>
  <c r="C6" i="2"/>
  <c r="D5" i="2"/>
  <c r="F16" i="2"/>
  <c r="D10" i="2"/>
  <c r="D8" i="2"/>
  <c r="D11" i="2"/>
  <c r="D9" i="2"/>
  <c r="D6" i="2"/>
  <c r="D7" i="2"/>
  <c r="D12" i="2"/>
  <c r="P12" i="2" s="1"/>
  <c r="F17" i="2"/>
  <c r="E15" i="2"/>
  <c r="C8" i="2"/>
  <c r="F18" i="2"/>
  <c r="P18" i="2"/>
  <c r="H20" i="2"/>
  <c r="P20" i="2" s="1"/>
  <c r="F14" i="2"/>
  <c r="F19" i="2"/>
  <c r="P19" i="2"/>
  <c r="J20" i="2"/>
  <c r="G17" i="2"/>
  <c r="F7" i="2"/>
  <c r="E11" i="2"/>
  <c r="G16" i="2"/>
  <c r="G14" i="2"/>
  <c r="E10" i="2"/>
  <c r="E6" i="2"/>
  <c r="F15" i="2"/>
  <c r="E12" i="2"/>
  <c r="E9" i="2"/>
  <c r="F8" i="2"/>
  <c r="F5" i="2"/>
  <c r="F9" i="2"/>
  <c r="G15" i="2"/>
  <c r="F11" i="2"/>
  <c r="H17" i="2"/>
  <c r="F10" i="2"/>
  <c r="G7" i="2"/>
  <c r="G8" i="2"/>
  <c r="F12" i="2"/>
  <c r="F6" i="2"/>
  <c r="K14" i="2"/>
  <c r="H16" i="2"/>
  <c r="F13" i="2"/>
  <c r="H102" i="1"/>
  <c r="I102" i="1" s="1"/>
  <c r="G12" i="2"/>
  <c r="H7" i="2"/>
  <c r="G9" i="2"/>
  <c r="G11" i="2"/>
  <c r="I16" i="2"/>
  <c r="G6" i="2"/>
  <c r="H8" i="2"/>
  <c r="I17" i="2"/>
  <c r="G13" i="2"/>
  <c r="G10" i="2"/>
  <c r="H15" i="2"/>
  <c r="G5" i="2"/>
  <c r="I8" i="2"/>
  <c r="K16" i="2"/>
  <c r="J7" i="2"/>
  <c r="P7" i="2"/>
  <c r="H13" i="2"/>
  <c r="H10" i="2"/>
  <c r="H11" i="2"/>
  <c r="H5" i="2"/>
  <c r="H9" i="2"/>
  <c r="I15" i="2"/>
  <c r="H6" i="2"/>
  <c r="H12" i="2"/>
  <c r="I12" i="2"/>
  <c r="I5" i="2"/>
  <c r="I6" i="2"/>
  <c r="K15" i="2"/>
  <c r="I10" i="2"/>
  <c r="J8" i="2"/>
  <c r="I9" i="2"/>
  <c r="I11" i="2"/>
  <c r="J13" i="2"/>
  <c r="H101" i="1"/>
  <c r="I101" i="1" s="1"/>
  <c r="H42" i="1"/>
  <c r="I42" i="1" s="1"/>
  <c r="H41" i="1"/>
  <c r="I41" i="1" s="1"/>
  <c r="H40" i="1"/>
  <c r="I40" i="1" s="1"/>
  <c r="J40" i="1" s="1"/>
  <c r="E55" i="1" s="1"/>
  <c r="H55" i="1" s="1"/>
  <c r="I55" i="1" s="1"/>
  <c r="K8" i="2"/>
  <c r="J5" i="2"/>
  <c r="K13" i="2"/>
  <c r="J11" i="2"/>
  <c r="J9" i="2"/>
  <c r="J10" i="2"/>
  <c r="J6" i="2"/>
  <c r="J12" i="2"/>
  <c r="Q9" i="1"/>
  <c r="H52" i="1"/>
  <c r="I52" i="1" s="1"/>
  <c r="H43" i="1"/>
  <c r="I43" i="1" s="1"/>
  <c r="C11" i="1" s="1"/>
  <c r="H39" i="1"/>
  <c r="I39" i="1" s="1"/>
  <c r="H38" i="1"/>
  <c r="I38" i="1" s="1"/>
  <c r="K12" i="2"/>
  <c r="K11" i="2"/>
  <c r="K10" i="2"/>
  <c r="P10" i="2"/>
  <c r="K6" i="2"/>
  <c r="K9" i="2"/>
  <c r="H119" i="1"/>
  <c r="I119" i="1" s="1"/>
  <c r="H76" i="1"/>
  <c r="I76" i="1" s="1"/>
  <c r="H118" i="1"/>
  <c r="I118" i="1" s="1"/>
  <c r="H178" i="1"/>
  <c r="I178" i="1" s="1"/>
  <c r="J280" i="4" l="1"/>
  <c r="S18" i="4"/>
  <c r="T18" i="4" s="1"/>
  <c r="J269" i="4"/>
  <c r="E278" i="4" s="1"/>
  <c r="H278" i="4" s="1"/>
  <c r="I278" i="4" s="1"/>
  <c r="R35" i="4"/>
  <c r="J253" i="4"/>
  <c r="E272" i="4" s="1"/>
  <c r="H272" i="4" s="1"/>
  <c r="I272" i="4" s="1"/>
  <c r="Q15" i="4"/>
  <c r="J245" i="4"/>
  <c r="E264" i="4" s="1"/>
  <c r="H264" i="4" s="1"/>
  <c r="I264" i="4" s="1"/>
  <c r="Q7" i="4"/>
  <c r="J238" i="4"/>
  <c r="E251" i="4" s="1"/>
  <c r="H251" i="4" s="1"/>
  <c r="I251" i="4" s="1"/>
  <c r="P17" i="4"/>
  <c r="J223" i="4"/>
  <c r="E248" i="4" s="1"/>
  <c r="H248" i="4" s="1"/>
  <c r="I248" i="4" s="1"/>
  <c r="O10" i="4"/>
  <c r="J224" i="4"/>
  <c r="E236" i="4" s="1"/>
  <c r="H236" i="4" s="1"/>
  <c r="I236" i="4" s="1"/>
  <c r="O16" i="4"/>
  <c r="J219" i="4"/>
  <c r="E232" i="4" s="1"/>
  <c r="H232" i="4" s="1"/>
  <c r="I232" i="4" s="1"/>
  <c r="O5" i="4"/>
  <c r="J222" i="4"/>
  <c r="E235" i="4" s="1"/>
  <c r="H235" i="4" s="1"/>
  <c r="I235" i="4" s="1"/>
  <c r="O9" i="4"/>
  <c r="J221" i="4"/>
  <c r="E234" i="4" s="1"/>
  <c r="H234" i="4" s="1"/>
  <c r="I234" i="4" s="1"/>
  <c r="O8" i="4"/>
  <c r="J208" i="4"/>
  <c r="E220" i="4" s="1"/>
  <c r="H220" i="4" s="1"/>
  <c r="I220" i="4" s="1"/>
  <c r="N6" i="4"/>
  <c r="P17" i="2"/>
  <c r="P5" i="2"/>
  <c r="P11" i="2"/>
  <c r="P6" i="2"/>
  <c r="P15" i="2"/>
  <c r="P16" i="2"/>
  <c r="P13" i="2"/>
  <c r="R25" i="3"/>
  <c r="S25" i="3" s="1"/>
  <c r="J178" i="1"/>
  <c r="E193" i="1" s="1"/>
  <c r="H193" i="1" s="1"/>
  <c r="I193" i="1" s="1"/>
  <c r="M33" i="1"/>
  <c r="R23" i="3"/>
  <c r="S23" i="3" s="1"/>
  <c r="T17" i="3"/>
  <c r="R16" i="3"/>
  <c r="S16" i="3" s="1"/>
  <c r="R24" i="3"/>
  <c r="S24" i="3" s="1"/>
  <c r="J118" i="1"/>
  <c r="E143" i="1" s="1"/>
  <c r="H143" i="1" s="1"/>
  <c r="I143" i="1" s="1"/>
  <c r="H31" i="1"/>
  <c r="J119" i="1"/>
  <c r="E144" i="1" s="1"/>
  <c r="H144" i="1" s="1"/>
  <c r="I144" i="1" s="1"/>
  <c r="H32" i="1"/>
  <c r="Q17" i="3"/>
  <c r="R26" i="3"/>
  <c r="S26" i="3" s="1"/>
  <c r="T16" i="3"/>
  <c r="T24" i="3"/>
  <c r="R17" i="3"/>
  <c r="S17" i="3" s="1"/>
  <c r="T20" i="3"/>
  <c r="T25" i="3"/>
  <c r="F29" i="1"/>
  <c r="Q29" i="1" s="1"/>
  <c r="J88" i="1"/>
  <c r="F28" i="1"/>
  <c r="J87" i="1"/>
  <c r="E96" i="1" s="1"/>
  <c r="H96" i="1" s="1"/>
  <c r="I96" i="1" s="1"/>
  <c r="F27" i="1"/>
  <c r="J86" i="1"/>
  <c r="E103" i="1" s="1"/>
  <c r="H103" i="1" s="1"/>
  <c r="I103" i="1" s="1"/>
  <c r="J102" i="1"/>
  <c r="E115" i="1" s="1"/>
  <c r="H115" i="1" s="1"/>
  <c r="I115" i="1" s="1"/>
  <c r="G34" i="1"/>
  <c r="J101" i="1"/>
  <c r="E114" i="1" s="1"/>
  <c r="J114" i="1" s="1"/>
  <c r="G30" i="1"/>
  <c r="J75" i="1"/>
  <c r="C7" i="1"/>
  <c r="J43" i="1"/>
  <c r="E58" i="1" s="1"/>
  <c r="H58" i="1" s="1"/>
  <c r="I58" i="1" s="1"/>
  <c r="D11" i="1" s="1"/>
  <c r="D25" i="1"/>
  <c r="J55" i="1"/>
  <c r="E89" i="1" s="1"/>
  <c r="H89" i="1" s="1"/>
  <c r="I89" i="1" s="1"/>
  <c r="D7" i="1"/>
  <c r="Q19" i="1"/>
  <c r="Q24" i="1"/>
  <c r="J63" i="1"/>
  <c r="E74" i="1" s="1"/>
  <c r="H74" i="1" s="1"/>
  <c r="I74" i="1" s="1"/>
  <c r="D17" i="1"/>
  <c r="C6" i="1"/>
  <c r="J39" i="1"/>
  <c r="E54" i="1" s="1"/>
  <c r="H54" i="1" s="1"/>
  <c r="I54" i="1" s="1"/>
  <c r="J42" i="1"/>
  <c r="E57" i="1" s="1"/>
  <c r="H57" i="1" s="1"/>
  <c r="I57" i="1" s="1"/>
  <c r="C10" i="1"/>
  <c r="J45" i="1"/>
  <c r="E77" i="1" s="1"/>
  <c r="H77" i="1" s="1"/>
  <c r="I77" i="1" s="1"/>
  <c r="C13" i="1"/>
  <c r="C14" i="1"/>
  <c r="J48" i="1"/>
  <c r="E62" i="1" s="1"/>
  <c r="H62" i="1" s="1"/>
  <c r="I62" i="1" s="1"/>
  <c r="J60" i="1"/>
  <c r="D26" i="1"/>
  <c r="E20" i="1"/>
  <c r="J76" i="1"/>
  <c r="J61" i="1"/>
  <c r="E72" i="1" s="1"/>
  <c r="H72" i="1" s="1"/>
  <c r="I72" i="1" s="1"/>
  <c r="D16" i="1"/>
  <c r="J51" i="1"/>
  <c r="E171" i="1" s="1"/>
  <c r="H171" i="1" s="1"/>
  <c r="I171" i="1" s="1"/>
  <c r="C23" i="1"/>
  <c r="C5" i="1"/>
  <c r="J38" i="1"/>
  <c r="E53" i="1" s="1"/>
  <c r="H53" i="1" s="1"/>
  <c r="I53" i="1" s="1"/>
  <c r="C15" i="1"/>
  <c r="J52" i="1"/>
  <c r="E66" i="1" s="1"/>
  <c r="H66" i="1" s="1"/>
  <c r="I66" i="1" s="1"/>
  <c r="C8" i="1"/>
  <c r="J41" i="1"/>
  <c r="E56" i="1" s="1"/>
  <c r="H56" i="1" s="1"/>
  <c r="I56" i="1" s="1"/>
  <c r="J44" i="1"/>
  <c r="E59" i="1" s="1"/>
  <c r="H59" i="1" s="1"/>
  <c r="I59" i="1" s="1"/>
  <c r="C12" i="1"/>
  <c r="C18" i="1"/>
  <c r="J50" i="1"/>
  <c r="E64" i="1" s="1"/>
  <c r="H64" i="1" s="1"/>
  <c r="I64" i="1" s="1"/>
  <c r="C16" i="1"/>
  <c r="C17" i="1"/>
  <c r="J96" i="3"/>
  <c r="J48" i="3"/>
  <c r="E62" i="3" s="1"/>
  <c r="H62" i="3" s="1"/>
  <c r="I62" i="3" s="1"/>
  <c r="J62" i="3" s="1"/>
  <c r="J47" i="3"/>
  <c r="E61" i="3" s="1"/>
  <c r="H61" i="3" s="1"/>
  <c r="I61" i="3" s="1"/>
  <c r="J61" i="3" s="1"/>
  <c r="J42" i="3"/>
  <c r="E57" i="3" s="1"/>
  <c r="H57" i="3" s="1"/>
  <c r="I57" i="3" s="1"/>
  <c r="J57" i="3" s="1"/>
  <c r="J49" i="3"/>
  <c r="E63" i="3" s="1"/>
  <c r="H63" i="3" s="1"/>
  <c r="I63" i="3" s="1"/>
  <c r="J63" i="3" s="1"/>
  <c r="R34" i="3"/>
  <c r="Q34" i="3"/>
  <c r="J50" i="3"/>
  <c r="E64" i="3" s="1"/>
  <c r="H64" i="3" s="1"/>
  <c r="I64" i="3" s="1"/>
  <c r="J64" i="3" s="1"/>
  <c r="E100" i="3" s="1"/>
  <c r="H100" i="3" s="1"/>
  <c r="J39" i="3"/>
  <c r="E54" i="3" s="1"/>
  <c r="H54" i="3" s="1"/>
  <c r="I54" i="3" s="1"/>
  <c r="J54" i="3" s="1"/>
  <c r="Q28" i="3"/>
  <c r="J41" i="3"/>
  <c r="E56" i="3" s="1"/>
  <c r="H56" i="3" s="1"/>
  <c r="I56" i="3" s="1"/>
  <c r="J56" i="3" s="1"/>
  <c r="E98" i="3" s="1"/>
  <c r="H98" i="3" s="1"/>
  <c r="I98" i="3" s="1"/>
  <c r="J52" i="3"/>
  <c r="E66" i="3" s="1"/>
  <c r="H66" i="3" s="1"/>
  <c r="I66" i="3" s="1"/>
  <c r="J66" i="3" s="1"/>
  <c r="E104" i="3" s="1"/>
  <c r="H104" i="3" s="1"/>
  <c r="I104" i="3" s="1"/>
  <c r="J43" i="3"/>
  <c r="E58" i="3" s="1"/>
  <c r="H58" i="3" s="1"/>
  <c r="I58" i="3" s="1"/>
  <c r="J58" i="3" s="1"/>
  <c r="J45" i="3"/>
  <c r="E77" i="3" s="1"/>
  <c r="H77" i="3" s="1"/>
  <c r="I77" i="3" s="1"/>
  <c r="J77" i="3" s="1"/>
  <c r="J40" i="3"/>
  <c r="E55" i="3" s="1"/>
  <c r="H55" i="3" s="1"/>
  <c r="I55" i="3" s="1"/>
  <c r="J55" i="3" s="1"/>
  <c r="J38" i="3"/>
  <c r="E53" i="3" s="1"/>
  <c r="H53" i="3" s="1"/>
  <c r="I53" i="3" s="1"/>
  <c r="J53" i="3" s="1"/>
  <c r="J44" i="3"/>
  <c r="E59" i="3" s="1"/>
  <c r="H59" i="3" s="1"/>
  <c r="I59" i="3" s="1"/>
  <c r="J59" i="3" s="1"/>
  <c r="J103" i="3"/>
  <c r="T27" i="3"/>
  <c r="T28" i="3"/>
  <c r="R28" i="3"/>
  <c r="S28" i="3" s="1"/>
  <c r="Q20" i="3"/>
  <c r="T29" i="3"/>
  <c r="R19" i="3"/>
  <c r="S19" i="3" s="1"/>
  <c r="R29" i="3"/>
  <c r="S29" i="3" s="1"/>
  <c r="T26" i="3"/>
  <c r="Q19" i="3"/>
  <c r="Q23" i="3"/>
  <c r="Q16" i="3"/>
  <c r="V16" i="3" s="1"/>
  <c r="J278" i="4" l="1"/>
  <c r="S35" i="4"/>
  <c r="T35" i="4"/>
  <c r="J264" i="4"/>
  <c r="R7" i="4"/>
  <c r="T7" i="4" s="1"/>
  <c r="J272" i="4"/>
  <c r="E281" i="4" s="1"/>
  <c r="H281" i="4" s="1"/>
  <c r="I281" i="4" s="1"/>
  <c r="R15" i="4"/>
  <c r="J251" i="4"/>
  <c r="E270" i="4" s="1"/>
  <c r="H270" i="4" s="1"/>
  <c r="I270" i="4" s="1"/>
  <c r="Q17" i="4"/>
  <c r="J248" i="4"/>
  <c r="E267" i="4" s="1"/>
  <c r="H267" i="4" s="1"/>
  <c r="I267" i="4" s="1"/>
  <c r="Q10" i="4"/>
  <c r="J234" i="4"/>
  <c r="E246" i="4" s="1"/>
  <c r="H246" i="4" s="1"/>
  <c r="I246" i="4" s="1"/>
  <c r="P8" i="4"/>
  <c r="J232" i="4"/>
  <c r="E243" i="4" s="1"/>
  <c r="H243" i="4" s="1"/>
  <c r="I243" i="4" s="1"/>
  <c r="P5" i="4"/>
  <c r="J235" i="4"/>
  <c r="E247" i="4" s="1"/>
  <c r="H247" i="4" s="1"/>
  <c r="I247" i="4" s="1"/>
  <c r="P9" i="4"/>
  <c r="J236" i="4"/>
  <c r="E249" i="4" s="1"/>
  <c r="H249" i="4" s="1"/>
  <c r="I249" i="4" s="1"/>
  <c r="P16" i="4"/>
  <c r="J220" i="4"/>
  <c r="E233" i="4" s="1"/>
  <c r="H233" i="4" s="1"/>
  <c r="I233" i="4" s="1"/>
  <c r="O6" i="4"/>
  <c r="J193" i="1"/>
  <c r="O33" i="1"/>
  <c r="Q33" i="1" s="1"/>
  <c r="J171" i="1"/>
  <c r="L23" i="1"/>
  <c r="J144" i="1"/>
  <c r="E154" i="1" s="1"/>
  <c r="H154" i="1" s="1"/>
  <c r="I154" i="1" s="1"/>
  <c r="J32" i="1"/>
  <c r="J143" i="1"/>
  <c r="E153" i="1" s="1"/>
  <c r="H153" i="1" s="1"/>
  <c r="I153" i="1" s="1"/>
  <c r="J31" i="1"/>
  <c r="J115" i="1"/>
  <c r="E130" i="1" s="1"/>
  <c r="H130" i="1" s="1"/>
  <c r="I130" i="1" s="1"/>
  <c r="H34" i="1"/>
  <c r="Q30" i="1"/>
  <c r="J58" i="1"/>
  <c r="E70" i="1" s="1"/>
  <c r="H70" i="1" s="1"/>
  <c r="I70" i="1" s="1"/>
  <c r="E11" i="1" s="1"/>
  <c r="J96" i="1"/>
  <c r="G28" i="1"/>
  <c r="J103" i="1"/>
  <c r="G27" i="1"/>
  <c r="Q25" i="1"/>
  <c r="J64" i="1"/>
  <c r="E100" i="1" s="1"/>
  <c r="H100" i="1" s="1"/>
  <c r="I100" i="1" s="1"/>
  <c r="D18" i="1"/>
  <c r="J72" i="1"/>
  <c r="E83" i="1" s="1"/>
  <c r="H83" i="1" s="1"/>
  <c r="I83" i="1" s="1"/>
  <c r="E16" i="1"/>
  <c r="E13" i="1"/>
  <c r="J77" i="1"/>
  <c r="E85" i="1" s="1"/>
  <c r="H85" i="1" s="1"/>
  <c r="I85" i="1" s="1"/>
  <c r="D6" i="1"/>
  <c r="J54" i="1"/>
  <c r="E68" i="1" s="1"/>
  <c r="H68" i="1" s="1"/>
  <c r="I68" i="1" s="1"/>
  <c r="J59" i="1"/>
  <c r="E71" i="1" s="1"/>
  <c r="H71" i="1" s="1"/>
  <c r="I71" i="1" s="1"/>
  <c r="D12" i="1"/>
  <c r="Q20" i="1"/>
  <c r="D10" i="1"/>
  <c r="J57" i="1"/>
  <c r="E69" i="1" s="1"/>
  <c r="H69" i="1" s="1"/>
  <c r="I69" i="1" s="1"/>
  <c r="J56" i="1"/>
  <c r="E98" i="1" s="1"/>
  <c r="H98" i="1" s="1"/>
  <c r="I98" i="1" s="1"/>
  <c r="D8" i="1"/>
  <c r="D5" i="1"/>
  <c r="J53" i="1"/>
  <c r="E67" i="1" s="1"/>
  <c r="H67" i="1" s="1"/>
  <c r="I67" i="1" s="1"/>
  <c r="Q26" i="1"/>
  <c r="J74" i="1"/>
  <c r="E84" i="1" s="1"/>
  <c r="H84" i="1" s="1"/>
  <c r="I84" i="1" s="1"/>
  <c r="E17" i="1"/>
  <c r="J66" i="1"/>
  <c r="E104" i="1" s="1"/>
  <c r="H104" i="1" s="1"/>
  <c r="I104" i="1" s="1"/>
  <c r="D15" i="1"/>
  <c r="Q23" i="1"/>
  <c r="J62" i="1"/>
  <c r="E73" i="1" s="1"/>
  <c r="H73" i="1" s="1"/>
  <c r="I73" i="1" s="1"/>
  <c r="D14" i="1"/>
  <c r="F7" i="1"/>
  <c r="J89" i="1"/>
  <c r="E97" i="1" s="1"/>
  <c r="H97" i="1" s="1"/>
  <c r="I97" i="1" s="1"/>
  <c r="J98" i="3"/>
  <c r="E112" i="3" s="1"/>
  <c r="H112" i="3" s="1"/>
  <c r="I112" i="3" s="1"/>
  <c r="J112" i="3" s="1"/>
  <c r="E128" i="3" s="1"/>
  <c r="H128" i="3" s="1"/>
  <c r="I128" i="3" s="1"/>
  <c r="J128" i="3" s="1"/>
  <c r="E140" i="3" s="1"/>
  <c r="H140" i="3" s="1"/>
  <c r="I140" i="3" s="1"/>
  <c r="J140" i="3" s="1"/>
  <c r="E170" i="3" s="1"/>
  <c r="H170" i="3" s="1"/>
  <c r="I170" i="3" s="1"/>
  <c r="J170" i="3" s="1"/>
  <c r="J104" i="3"/>
  <c r="E116" i="3" s="1"/>
  <c r="H116" i="3" s="1"/>
  <c r="I116" i="3" s="1"/>
  <c r="J116" i="3" s="1"/>
  <c r="E142" i="3" s="1"/>
  <c r="H142" i="3" s="1"/>
  <c r="I142" i="3" s="1"/>
  <c r="J142" i="3" s="1"/>
  <c r="E152" i="3" s="1"/>
  <c r="H152" i="3" s="1"/>
  <c r="I152" i="3" s="1"/>
  <c r="J152" i="3" s="1"/>
  <c r="E185" i="3" s="1"/>
  <c r="H185" i="3" s="1"/>
  <c r="I185" i="3" s="1"/>
  <c r="J185" i="3" s="1"/>
  <c r="E191" i="3" s="1"/>
  <c r="H191" i="3" s="1"/>
  <c r="I191" i="3" s="1"/>
  <c r="J191" i="3" s="1"/>
  <c r="E201" i="3" s="1"/>
  <c r="H201" i="3" s="1"/>
  <c r="I201" i="3" s="1"/>
  <c r="J201" i="3" s="1"/>
  <c r="Q27" i="3"/>
  <c r="R27" i="3"/>
  <c r="S27" i="3" s="1"/>
  <c r="E67" i="3"/>
  <c r="H67" i="3" s="1"/>
  <c r="E72" i="3"/>
  <c r="H72" i="3" s="1"/>
  <c r="E89" i="3"/>
  <c r="H89" i="3" s="1"/>
  <c r="E70" i="3"/>
  <c r="H70" i="3" s="1"/>
  <c r="E68" i="3"/>
  <c r="H68" i="3" s="1"/>
  <c r="I100" i="3"/>
  <c r="E71" i="3"/>
  <c r="H71" i="3" s="1"/>
  <c r="E69" i="3"/>
  <c r="H69" i="3" s="1"/>
  <c r="E73" i="3"/>
  <c r="H73" i="3" s="1"/>
  <c r="E85" i="3"/>
  <c r="H85" i="3" s="1"/>
  <c r="E74" i="3"/>
  <c r="H74" i="3" s="1"/>
  <c r="J281" i="4" l="1"/>
  <c r="S15" i="4"/>
  <c r="T15" i="4" s="1"/>
  <c r="J270" i="4"/>
  <c r="E279" i="4" s="1"/>
  <c r="H279" i="4" s="1"/>
  <c r="I279" i="4" s="1"/>
  <c r="R17" i="4"/>
  <c r="J267" i="4"/>
  <c r="E276" i="4" s="1"/>
  <c r="H276" i="4" s="1"/>
  <c r="I276" i="4" s="1"/>
  <c r="R10" i="4"/>
  <c r="J249" i="4"/>
  <c r="E268" i="4" s="1"/>
  <c r="H268" i="4" s="1"/>
  <c r="I268" i="4" s="1"/>
  <c r="Q16" i="4"/>
  <c r="J246" i="4"/>
  <c r="E265" i="4" s="1"/>
  <c r="H265" i="4" s="1"/>
  <c r="I265" i="4" s="1"/>
  <c r="Q8" i="4"/>
  <c r="J247" i="4"/>
  <c r="E266" i="4" s="1"/>
  <c r="H266" i="4" s="1"/>
  <c r="I266" i="4" s="1"/>
  <c r="Q9" i="4"/>
  <c r="J243" i="4"/>
  <c r="E262" i="4" s="1"/>
  <c r="H262" i="4" s="1"/>
  <c r="I262" i="4" s="1"/>
  <c r="Q5" i="4"/>
  <c r="J233" i="4"/>
  <c r="E244" i="4" s="1"/>
  <c r="H244" i="4" s="1"/>
  <c r="I244" i="4" s="1"/>
  <c r="P6" i="4"/>
  <c r="J153" i="1"/>
  <c r="E168" i="1" s="1"/>
  <c r="H168" i="1" s="1"/>
  <c r="I168" i="1" s="1"/>
  <c r="K31" i="1"/>
  <c r="J154" i="1"/>
  <c r="E169" i="1" s="1"/>
  <c r="H169" i="1" s="1"/>
  <c r="I169" i="1" s="1"/>
  <c r="K32" i="1"/>
  <c r="J130" i="1"/>
  <c r="E155" i="1" s="1"/>
  <c r="H155" i="1" s="1"/>
  <c r="I155" i="1" s="1"/>
  <c r="I34" i="1"/>
  <c r="J70" i="1"/>
  <c r="E81" i="1" s="1"/>
  <c r="H81" i="1" s="1"/>
  <c r="I81" i="1" s="1"/>
  <c r="F11" i="1" s="1"/>
  <c r="Q28" i="1"/>
  <c r="Q27" i="1"/>
  <c r="F13" i="1"/>
  <c r="J85" i="1"/>
  <c r="E95" i="1" s="1"/>
  <c r="H95" i="1" s="1"/>
  <c r="I95" i="1" s="1"/>
  <c r="J73" i="1"/>
  <c r="E99" i="1" s="1"/>
  <c r="H99" i="1" s="1"/>
  <c r="I99" i="1" s="1"/>
  <c r="E14" i="1"/>
  <c r="J104" i="1"/>
  <c r="E116" i="1" s="1"/>
  <c r="H116" i="1" s="1"/>
  <c r="I116" i="1" s="1"/>
  <c r="G15" i="1"/>
  <c r="E12" i="1"/>
  <c r="J71" i="1"/>
  <c r="E82" i="1" s="1"/>
  <c r="H82" i="1" s="1"/>
  <c r="I82" i="1" s="1"/>
  <c r="J100" i="1"/>
  <c r="E113" i="1" s="1"/>
  <c r="H113" i="1" s="1"/>
  <c r="I113" i="1" s="1"/>
  <c r="G18" i="1"/>
  <c r="J69" i="1"/>
  <c r="E80" i="1" s="1"/>
  <c r="H80" i="1" s="1"/>
  <c r="I80" i="1" s="1"/>
  <c r="E10" i="1"/>
  <c r="J97" i="1"/>
  <c r="E111" i="1" s="1"/>
  <c r="H111" i="1" s="1"/>
  <c r="I111" i="1" s="1"/>
  <c r="G7" i="1"/>
  <c r="E6" i="1"/>
  <c r="J68" i="1"/>
  <c r="E79" i="1" s="1"/>
  <c r="H79" i="1" s="1"/>
  <c r="I79" i="1" s="1"/>
  <c r="J67" i="1"/>
  <c r="E78" i="1" s="1"/>
  <c r="H78" i="1" s="1"/>
  <c r="I78" i="1" s="1"/>
  <c r="E5" i="1"/>
  <c r="J84" i="1"/>
  <c r="F17" i="1"/>
  <c r="Q17" i="1" s="1"/>
  <c r="J98" i="1"/>
  <c r="E112" i="1" s="1"/>
  <c r="H112" i="1" s="1"/>
  <c r="I112" i="1" s="1"/>
  <c r="G8" i="1"/>
  <c r="J83" i="1"/>
  <c r="E117" i="1" s="1"/>
  <c r="H117" i="1" s="1"/>
  <c r="I117" i="1" s="1"/>
  <c r="F16" i="1"/>
  <c r="R15" i="3"/>
  <c r="S15" i="3" s="1"/>
  <c r="T15" i="3"/>
  <c r="Q15" i="3"/>
  <c r="Q8" i="3"/>
  <c r="R8" i="3"/>
  <c r="S8" i="3" s="1"/>
  <c r="T8" i="3"/>
  <c r="J100" i="3"/>
  <c r="E113" i="3" s="1"/>
  <c r="H113" i="3" s="1"/>
  <c r="I113" i="3" s="1"/>
  <c r="J113" i="3" s="1"/>
  <c r="E129" i="3" s="1"/>
  <c r="H129" i="3" s="1"/>
  <c r="I129" i="3" s="1"/>
  <c r="J129" i="3" s="1"/>
  <c r="E156" i="3" s="1"/>
  <c r="H156" i="3" s="1"/>
  <c r="I156" i="3" s="1"/>
  <c r="J156" i="3" s="1"/>
  <c r="E177" i="3" s="1"/>
  <c r="H177" i="3" s="1"/>
  <c r="I177" i="3" s="1"/>
  <c r="J177" i="3" s="1"/>
  <c r="E194" i="3" s="1"/>
  <c r="H194" i="3" s="1"/>
  <c r="I194" i="3" s="1"/>
  <c r="J194" i="3" s="1"/>
  <c r="E202" i="3" s="1"/>
  <c r="H202" i="3" s="1"/>
  <c r="I202" i="3" s="1"/>
  <c r="J202" i="3" s="1"/>
  <c r="I70" i="3"/>
  <c r="J70" i="3" s="1"/>
  <c r="I74" i="3"/>
  <c r="J74" i="3" s="1"/>
  <c r="I71" i="3"/>
  <c r="J71" i="3" s="1"/>
  <c r="I89" i="3"/>
  <c r="J89" i="3" s="1"/>
  <c r="E97" i="3" s="1"/>
  <c r="H97" i="3" s="1"/>
  <c r="I97" i="3" s="1"/>
  <c r="I85" i="3"/>
  <c r="J85" i="3" s="1"/>
  <c r="E95" i="3" s="1"/>
  <c r="H95" i="3" s="1"/>
  <c r="I95" i="3" s="1"/>
  <c r="I72" i="3"/>
  <c r="J72" i="3" s="1"/>
  <c r="I69" i="3"/>
  <c r="J69" i="3" s="1"/>
  <c r="I73" i="3"/>
  <c r="J73" i="3" s="1"/>
  <c r="E99" i="3" s="1"/>
  <c r="H99" i="3" s="1"/>
  <c r="I99" i="3" s="1"/>
  <c r="I68" i="3"/>
  <c r="J68" i="3" s="1"/>
  <c r="I67" i="3"/>
  <c r="J67" i="3" s="1"/>
  <c r="J279" i="4" l="1"/>
  <c r="S17" i="4"/>
  <c r="T17" i="4" s="1"/>
  <c r="T10" i="4"/>
  <c r="J276" i="4"/>
  <c r="S10" i="4"/>
  <c r="J266" i="4"/>
  <c r="E275" i="4" s="1"/>
  <c r="H275" i="4" s="1"/>
  <c r="I275" i="4" s="1"/>
  <c r="R9" i="4"/>
  <c r="J262" i="4"/>
  <c r="R5" i="4"/>
  <c r="T5" i="4" s="1"/>
  <c r="J265" i="4"/>
  <c r="E274" i="4" s="1"/>
  <c r="H274" i="4" s="1"/>
  <c r="I274" i="4" s="1"/>
  <c r="R8" i="4"/>
  <c r="J268" i="4"/>
  <c r="E277" i="4" s="1"/>
  <c r="H277" i="4" s="1"/>
  <c r="I277" i="4" s="1"/>
  <c r="R16" i="4"/>
  <c r="J244" i="4"/>
  <c r="E263" i="4" s="1"/>
  <c r="H263" i="4" s="1"/>
  <c r="I263" i="4" s="1"/>
  <c r="Q6" i="4"/>
  <c r="J169" i="1"/>
  <c r="L32" i="1"/>
  <c r="J168" i="1"/>
  <c r="L31" i="1"/>
  <c r="Q31" i="1" s="1"/>
  <c r="J155" i="1"/>
  <c r="E179" i="1" s="1"/>
  <c r="H179" i="1" s="1"/>
  <c r="I179" i="1" s="1"/>
  <c r="K34" i="1"/>
  <c r="Q32" i="1"/>
  <c r="J81" i="1"/>
  <c r="E93" i="1" s="1"/>
  <c r="H93" i="1" s="1"/>
  <c r="I93" i="1" s="1"/>
  <c r="J93" i="1" s="1"/>
  <c r="E108" i="1" s="1"/>
  <c r="H108" i="1" s="1"/>
  <c r="I108" i="1" s="1"/>
  <c r="J117" i="1"/>
  <c r="E131" i="1" s="1"/>
  <c r="H131" i="1" s="1"/>
  <c r="I131" i="1" s="1"/>
  <c r="H16" i="1"/>
  <c r="J111" i="1"/>
  <c r="E127" i="1" s="1"/>
  <c r="H127" i="1" s="1"/>
  <c r="I127" i="1" s="1"/>
  <c r="H7" i="1"/>
  <c r="J113" i="1"/>
  <c r="E129" i="1" s="1"/>
  <c r="H129" i="1" s="1"/>
  <c r="I129" i="1" s="1"/>
  <c r="H18" i="1"/>
  <c r="J116" i="1"/>
  <c r="E142" i="1" s="1"/>
  <c r="H142" i="1" s="1"/>
  <c r="I142" i="1" s="1"/>
  <c r="H15" i="1"/>
  <c r="J112" i="1"/>
  <c r="E128" i="1" s="1"/>
  <c r="H128" i="1" s="1"/>
  <c r="I128" i="1" s="1"/>
  <c r="H8" i="1"/>
  <c r="F5" i="1"/>
  <c r="J78" i="1"/>
  <c r="E90" i="1" s="1"/>
  <c r="H90" i="1" s="1"/>
  <c r="I90" i="1" s="1"/>
  <c r="F6" i="1"/>
  <c r="J79" i="1"/>
  <c r="E91" i="1" s="1"/>
  <c r="H91" i="1" s="1"/>
  <c r="I91" i="1" s="1"/>
  <c r="F12" i="1"/>
  <c r="J82" i="1"/>
  <c r="E94" i="1" s="1"/>
  <c r="H94" i="1" s="1"/>
  <c r="I94" i="1" s="1"/>
  <c r="J80" i="1"/>
  <c r="E92" i="1" s="1"/>
  <c r="H92" i="1" s="1"/>
  <c r="I92" i="1" s="1"/>
  <c r="F10" i="1"/>
  <c r="J99" i="1"/>
  <c r="G14" i="1"/>
  <c r="Q14" i="1" s="1"/>
  <c r="J95" i="1"/>
  <c r="E110" i="1" s="1"/>
  <c r="H110" i="1" s="1"/>
  <c r="I110" i="1" s="1"/>
  <c r="G13" i="1"/>
  <c r="J97" i="3"/>
  <c r="E111" i="3" s="1"/>
  <c r="H111" i="3" s="1"/>
  <c r="I111" i="3" s="1"/>
  <c r="J111" i="3" s="1"/>
  <c r="E127" i="3" s="1"/>
  <c r="H127" i="3" s="1"/>
  <c r="I127" i="3" s="1"/>
  <c r="J127" i="3" s="1"/>
  <c r="E139" i="3" s="1"/>
  <c r="H139" i="3" s="1"/>
  <c r="I139" i="3" s="1"/>
  <c r="J139" i="3" s="1"/>
  <c r="E151" i="3" s="1"/>
  <c r="H151" i="3" s="1"/>
  <c r="I151" i="3" s="1"/>
  <c r="J151" i="3" s="1"/>
  <c r="E167" i="3" s="1"/>
  <c r="H167" i="3" s="1"/>
  <c r="I167" i="3" s="1"/>
  <c r="J167" i="3" s="1"/>
  <c r="E203" i="3" s="1"/>
  <c r="H203" i="3" s="1"/>
  <c r="I203" i="3" s="1"/>
  <c r="J203" i="3" s="1"/>
  <c r="J99" i="3"/>
  <c r="R18" i="3"/>
  <c r="S18" i="3" s="1"/>
  <c r="Q18" i="3"/>
  <c r="T18" i="3"/>
  <c r="J95" i="3"/>
  <c r="E110" i="3" s="1"/>
  <c r="H110" i="3" s="1"/>
  <c r="I110" i="3" s="1"/>
  <c r="J110" i="3" s="1"/>
  <c r="E126" i="3" s="1"/>
  <c r="H126" i="3" s="1"/>
  <c r="I126" i="3" s="1"/>
  <c r="J126" i="3" s="1"/>
  <c r="E138" i="3" s="1"/>
  <c r="H138" i="3" s="1"/>
  <c r="I138" i="3" s="1"/>
  <c r="J138" i="3" s="1"/>
  <c r="E150" i="3" s="1"/>
  <c r="H150" i="3" s="1"/>
  <c r="I150" i="3" s="1"/>
  <c r="J150" i="3" s="1"/>
  <c r="E166" i="3" s="1"/>
  <c r="H166" i="3" s="1"/>
  <c r="I166" i="3" s="1"/>
  <c r="J166" i="3" s="1"/>
  <c r="E78" i="3"/>
  <c r="H78" i="3" s="1"/>
  <c r="E83" i="3"/>
  <c r="H83" i="3" s="1"/>
  <c r="E84" i="3"/>
  <c r="H84" i="3" s="1"/>
  <c r="E79" i="3"/>
  <c r="H79" i="3" s="1"/>
  <c r="E80" i="3"/>
  <c r="H80" i="3" s="1"/>
  <c r="E82" i="3"/>
  <c r="H82" i="3" s="1"/>
  <c r="E81" i="3"/>
  <c r="H81" i="3" s="1"/>
  <c r="W10" i="4" l="1"/>
  <c r="Y10" i="4"/>
  <c r="X10" i="4"/>
  <c r="J274" i="4"/>
  <c r="S8" i="4"/>
  <c r="J275" i="4"/>
  <c r="S9" i="4"/>
  <c r="J277" i="4"/>
  <c r="S16" i="4"/>
  <c r="T16" i="4" s="1"/>
  <c r="J263" i="4"/>
  <c r="R6" i="4"/>
  <c r="T6" i="4" s="1"/>
  <c r="J179" i="1"/>
  <c r="E195" i="1" s="1"/>
  <c r="H195" i="1" s="1"/>
  <c r="I195" i="1" s="1"/>
  <c r="M34" i="1"/>
  <c r="G11" i="1"/>
  <c r="J142" i="1"/>
  <c r="E152" i="1" s="1"/>
  <c r="H152" i="1" s="1"/>
  <c r="I152" i="1" s="1"/>
  <c r="J15" i="1"/>
  <c r="J128" i="1"/>
  <c r="E140" i="1" s="1"/>
  <c r="H140" i="1" s="1"/>
  <c r="I140" i="1" s="1"/>
  <c r="I8" i="1"/>
  <c r="J129" i="1"/>
  <c r="E156" i="1" s="1"/>
  <c r="H156" i="1" s="1"/>
  <c r="I156" i="1" s="1"/>
  <c r="I18" i="1"/>
  <c r="J131" i="1"/>
  <c r="E141" i="1" s="1"/>
  <c r="H141" i="1" s="1"/>
  <c r="I141" i="1" s="1"/>
  <c r="I16" i="1"/>
  <c r="J127" i="1"/>
  <c r="E139" i="1" s="1"/>
  <c r="H139" i="1" s="1"/>
  <c r="I139" i="1" s="1"/>
  <c r="I7" i="1"/>
  <c r="J108" i="1"/>
  <c r="E124" i="1" s="1"/>
  <c r="H124" i="1" s="1"/>
  <c r="I124" i="1" s="1"/>
  <c r="H11" i="1"/>
  <c r="J110" i="1"/>
  <c r="E126" i="1" s="1"/>
  <c r="H126" i="1" s="1"/>
  <c r="I126" i="1" s="1"/>
  <c r="H13" i="1"/>
  <c r="J92" i="1"/>
  <c r="E107" i="1" s="1"/>
  <c r="H107" i="1" s="1"/>
  <c r="I107" i="1" s="1"/>
  <c r="G10" i="1"/>
  <c r="J90" i="1"/>
  <c r="E105" i="1" s="1"/>
  <c r="H105" i="1" s="1"/>
  <c r="I105" i="1" s="1"/>
  <c r="G5" i="1"/>
  <c r="J94" i="1"/>
  <c r="E109" i="1" s="1"/>
  <c r="H109" i="1" s="1"/>
  <c r="I109" i="1" s="1"/>
  <c r="G12" i="1"/>
  <c r="J91" i="1"/>
  <c r="E106" i="1" s="1"/>
  <c r="H106" i="1" s="1"/>
  <c r="I106" i="1" s="1"/>
  <c r="G6" i="1"/>
  <c r="R13" i="3"/>
  <c r="S13" i="3" s="1"/>
  <c r="T13" i="3"/>
  <c r="Q13" i="3"/>
  <c r="V13" i="3" s="1"/>
  <c r="R14" i="3"/>
  <c r="S14" i="3" s="1"/>
  <c r="Q14" i="3"/>
  <c r="T14" i="3"/>
  <c r="T7" i="3"/>
  <c r="Q7" i="3"/>
  <c r="V7" i="3" s="1"/>
  <c r="R7" i="3"/>
  <c r="S7" i="3" s="1"/>
  <c r="I79" i="3"/>
  <c r="J79" i="3" s="1"/>
  <c r="E91" i="3" s="1"/>
  <c r="H91" i="3" s="1"/>
  <c r="I91" i="3" s="1"/>
  <c r="I81" i="3"/>
  <c r="J81" i="3" s="1"/>
  <c r="E93" i="3" s="1"/>
  <c r="H93" i="3" s="1"/>
  <c r="I93" i="3" s="1"/>
  <c r="I84" i="3"/>
  <c r="J84" i="3" s="1"/>
  <c r="I82" i="3"/>
  <c r="J82" i="3" s="1"/>
  <c r="E94" i="3" s="1"/>
  <c r="H94" i="3" s="1"/>
  <c r="I94" i="3" s="1"/>
  <c r="I83" i="3"/>
  <c r="J83" i="3" s="1"/>
  <c r="E117" i="3" s="1"/>
  <c r="H117" i="3" s="1"/>
  <c r="I117" i="3" s="1"/>
  <c r="J117" i="3" s="1"/>
  <c r="E131" i="3" s="1"/>
  <c r="H131" i="3" s="1"/>
  <c r="I131" i="3" s="1"/>
  <c r="J131" i="3" s="1"/>
  <c r="E141" i="3" s="1"/>
  <c r="H141" i="3" s="1"/>
  <c r="I141" i="3" s="1"/>
  <c r="J141" i="3" s="1"/>
  <c r="E176" i="3" s="1"/>
  <c r="H176" i="3" s="1"/>
  <c r="I176" i="3" s="1"/>
  <c r="J176" i="3" s="1"/>
  <c r="E192" i="3" s="1"/>
  <c r="H192" i="3" s="1"/>
  <c r="I192" i="3" s="1"/>
  <c r="J192" i="3" s="1"/>
  <c r="E205" i="3" s="1"/>
  <c r="H205" i="3" s="1"/>
  <c r="I205" i="3" s="1"/>
  <c r="J205" i="3" s="1"/>
  <c r="I80" i="3"/>
  <c r="J80" i="3" s="1"/>
  <c r="E92" i="3" s="1"/>
  <c r="H92" i="3" s="1"/>
  <c r="I92" i="3" s="1"/>
  <c r="I78" i="3"/>
  <c r="J78" i="3" s="1"/>
  <c r="E90" i="3" s="1"/>
  <c r="H90" i="3" s="1"/>
  <c r="I90" i="3" s="1"/>
  <c r="X9" i="4" l="1"/>
  <c r="W9" i="4"/>
  <c r="Y9" i="4"/>
  <c r="X8" i="4"/>
  <c r="W8" i="4"/>
  <c r="Y8" i="4"/>
  <c r="T9" i="4"/>
  <c r="T8" i="4"/>
  <c r="J195" i="1"/>
  <c r="O34" i="1"/>
  <c r="Q34" i="1" s="1"/>
  <c r="J156" i="1"/>
  <c r="E177" i="1" s="1"/>
  <c r="H177" i="1" s="1"/>
  <c r="I177" i="1" s="1"/>
  <c r="K18" i="1"/>
  <c r="J152" i="1"/>
  <c r="E185" i="1" s="1"/>
  <c r="H185" i="1" s="1"/>
  <c r="I185" i="1" s="1"/>
  <c r="K15" i="1"/>
  <c r="J141" i="1"/>
  <c r="E176" i="1" s="1"/>
  <c r="H176" i="1" s="1"/>
  <c r="I176" i="1" s="1"/>
  <c r="J16" i="1"/>
  <c r="J140" i="1"/>
  <c r="E170" i="1" s="1"/>
  <c r="H170" i="1" s="1"/>
  <c r="I170" i="1" s="1"/>
  <c r="J8" i="1"/>
  <c r="J139" i="1"/>
  <c r="E151" i="1" s="1"/>
  <c r="H151" i="1" s="1"/>
  <c r="I151" i="1" s="1"/>
  <c r="J7" i="1"/>
  <c r="J124" i="1"/>
  <c r="E136" i="1" s="1"/>
  <c r="H136" i="1" s="1"/>
  <c r="I136" i="1" s="1"/>
  <c r="I11" i="1"/>
  <c r="J126" i="1"/>
  <c r="E138" i="1" s="1"/>
  <c r="H138" i="1" s="1"/>
  <c r="I138" i="1" s="1"/>
  <c r="I13" i="1"/>
  <c r="J106" i="1"/>
  <c r="E122" i="1" s="1"/>
  <c r="H122" i="1" s="1"/>
  <c r="I122" i="1" s="1"/>
  <c r="H6" i="1"/>
  <c r="J105" i="1"/>
  <c r="E121" i="1" s="1"/>
  <c r="H121" i="1" s="1"/>
  <c r="I121" i="1" s="1"/>
  <c r="H5" i="1"/>
  <c r="J109" i="1"/>
  <c r="E125" i="1" s="1"/>
  <c r="H125" i="1" s="1"/>
  <c r="I125" i="1" s="1"/>
  <c r="H12" i="1"/>
  <c r="J107" i="1"/>
  <c r="E123" i="1" s="1"/>
  <c r="H123" i="1" s="1"/>
  <c r="I123" i="1" s="1"/>
  <c r="H10" i="1"/>
  <c r="J90" i="3"/>
  <c r="E105" i="3" s="1"/>
  <c r="H105" i="3" s="1"/>
  <c r="I105" i="3" s="1"/>
  <c r="J105" i="3" s="1"/>
  <c r="E121" i="3" s="1"/>
  <c r="H121" i="3" s="1"/>
  <c r="I121" i="3" s="1"/>
  <c r="J121" i="3" s="1"/>
  <c r="E133" i="3" s="1"/>
  <c r="H133" i="3" s="1"/>
  <c r="I133" i="3" s="1"/>
  <c r="J133" i="3" s="1"/>
  <c r="E145" i="3" s="1"/>
  <c r="H145" i="3" s="1"/>
  <c r="I145" i="3" s="1"/>
  <c r="J145" i="3" s="1"/>
  <c r="E161" i="3" s="1"/>
  <c r="H161" i="3" s="1"/>
  <c r="I161" i="3" s="1"/>
  <c r="J161" i="3" s="1"/>
  <c r="E172" i="3" s="1"/>
  <c r="H172" i="3" s="1"/>
  <c r="I172" i="3" s="1"/>
  <c r="J172" i="3" s="1"/>
  <c r="E180" i="3" s="1"/>
  <c r="H180" i="3" s="1"/>
  <c r="I180" i="3" s="1"/>
  <c r="J180" i="3" s="1"/>
  <c r="E186" i="3" s="1"/>
  <c r="H186" i="3" s="1"/>
  <c r="I186" i="3" s="1"/>
  <c r="J186" i="3" s="1"/>
  <c r="E196" i="3" s="1"/>
  <c r="H196" i="3" s="1"/>
  <c r="I196" i="3" s="1"/>
  <c r="J196" i="3" s="1"/>
  <c r="J94" i="3"/>
  <c r="E109" i="3" s="1"/>
  <c r="H109" i="3" s="1"/>
  <c r="I109" i="3" s="1"/>
  <c r="J109" i="3" s="1"/>
  <c r="E125" i="3" s="1"/>
  <c r="H125" i="3" s="1"/>
  <c r="I125" i="3" s="1"/>
  <c r="J125" i="3" s="1"/>
  <c r="E137" i="3" s="1"/>
  <c r="H137" i="3" s="1"/>
  <c r="I137" i="3" s="1"/>
  <c r="J137" i="3" s="1"/>
  <c r="E149" i="3" s="1"/>
  <c r="H149" i="3" s="1"/>
  <c r="I149" i="3" s="1"/>
  <c r="J149" i="3" s="1"/>
  <c r="E165" i="3" s="1"/>
  <c r="H165" i="3" s="1"/>
  <c r="I165" i="3" s="1"/>
  <c r="J165" i="3" s="1"/>
  <c r="E184" i="3" s="1"/>
  <c r="H184" i="3" s="1"/>
  <c r="I184" i="3" s="1"/>
  <c r="J184" i="3" s="1"/>
  <c r="E190" i="3" s="1"/>
  <c r="H190" i="3" s="1"/>
  <c r="I190" i="3" s="1"/>
  <c r="J190" i="3" s="1"/>
  <c r="E200" i="3" s="1"/>
  <c r="H200" i="3" s="1"/>
  <c r="I200" i="3" s="1"/>
  <c r="J200" i="3" s="1"/>
  <c r="J93" i="3"/>
  <c r="E108" i="3" s="1"/>
  <c r="H108" i="3" s="1"/>
  <c r="I108" i="3" s="1"/>
  <c r="J108" i="3" s="1"/>
  <c r="E124" i="3" s="1"/>
  <c r="H124" i="3" s="1"/>
  <c r="I124" i="3" s="1"/>
  <c r="J124" i="3" s="1"/>
  <c r="E136" i="3" s="1"/>
  <c r="H136" i="3" s="1"/>
  <c r="I136" i="3" s="1"/>
  <c r="J136" i="3" s="1"/>
  <c r="E148" i="3" s="1"/>
  <c r="H148" i="3" s="1"/>
  <c r="I148" i="3" s="1"/>
  <c r="J148" i="3" s="1"/>
  <c r="E164" i="3" s="1"/>
  <c r="H164" i="3" s="1"/>
  <c r="I164" i="3" s="1"/>
  <c r="J164" i="3" s="1"/>
  <c r="E175" i="3" s="1"/>
  <c r="H175" i="3" s="1"/>
  <c r="I175" i="3" s="1"/>
  <c r="J175" i="3" s="1"/>
  <c r="E183" i="3" s="1"/>
  <c r="H183" i="3" s="1"/>
  <c r="I183" i="3" s="1"/>
  <c r="J183" i="3" s="1"/>
  <c r="E189" i="3" s="1"/>
  <c r="H189" i="3" s="1"/>
  <c r="I189" i="3" s="1"/>
  <c r="J189" i="3" s="1"/>
  <c r="E199" i="3" s="1"/>
  <c r="H199" i="3" s="1"/>
  <c r="I199" i="3" s="1"/>
  <c r="J199" i="3" s="1"/>
  <c r="J91" i="3"/>
  <c r="E106" i="3" s="1"/>
  <c r="H106" i="3" s="1"/>
  <c r="I106" i="3" s="1"/>
  <c r="J106" i="3" s="1"/>
  <c r="E122" i="3" s="1"/>
  <c r="H122" i="3" s="1"/>
  <c r="I122" i="3" s="1"/>
  <c r="J122" i="3" s="1"/>
  <c r="E134" i="3" s="1"/>
  <c r="H134" i="3" s="1"/>
  <c r="I134" i="3" s="1"/>
  <c r="J134" i="3" s="1"/>
  <c r="E146" i="3" s="1"/>
  <c r="H146" i="3" s="1"/>
  <c r="I146" i="3" s="1"/>
  <c r="J146" i="3" s="1"/>
  <c r="E162" i="3" s="1"/>
  <c r="H162" i="3" s="1"/>
  <c r="I162" i="3" s="1"/>
  <c r="J162" i="3" s="1"/>
  <c r="E173" i="3" s="1"/>
  <c r="H173" i="3" s="1"/>
  <c r="I173" i="3" s="1"/>
  <c r="J173" i="3" s="1"/>
  <c r="E181" i="3" s="1"/>
  <c r="H181" i="3" s="1"/>
  <c r="I181" i="3" s="1"/>
  <c r="J181" i="3" s="1"/>
  <c r="E187" i="3" s="1"/>
  <c r="H187" i="3" s="1"/>
  <c r="I187" i="3" s="1"/>
  <c r="J187" i="3" s="1"/>
  <c r="E197" i="3" s="1"/>
  <c r="H197" i="3" s="1"/>
  <c r="I197" i="3" s="1"/>
  <c r="J197" i="3" s="1"/>
  <c r="J92" i="3"/>
  <c r="E107" i="3" s="1"/>
  <c r="H107" i="3" s="1"/>
  <c r="I107" i="3" s="1"/>
  <c r="J107" i="3" s="1"/>
  <c r="E123" i="3" s="1"/>
  <c r="H123" i="3" s="1"/>
  <c r="I123" i="3" s="1"/>
  <c r="J123" i="3" s="1"/>
  <c r="E135" i="3" s="1"/>
  <c r="H135" i="3" s="1"/>
  <c r="I135" i="3" s="1"/>
  <c r="J135" i="3" s="1"/>
  <c r="E147" i="3" s="1"/>
  <c r="H147" i="3" s="1"/>
  <c r="I147" i="3" s="1"/>
  <c r="J147" i="3" s="1"/>
  <c r="E163" i="3" s="1"/>
  <c r="H163" i="3" s="1"/>
  <c r="I163" i="3" s="1"/>
  <c r="J163" i="3" s="1"/>
  <c r="E174" i="3" s="1"/>
  <c r="H174" i="3" s="1"/>
  <c r="I174" i="3" s="1"/>
  <c r="J174" i="3" s="1"/>
  <c r="E182" i="3" s="1"/>
  <c r="H182" i="3" s="1"/>
  <c r="I182" i="3" s="1"/>
  <c r="J182" i="3" s="1"/>
  <c r="E188" i="3" s="1"/>
  <c r="H188" i="3" s="1"/>
  <c r="I188" i="3" s="1"/>
  <c r="J188" i="3" s="1"/>
  <c r="E198" i="3" s="1"/>
  <c r="H198" i="3" s="1"/>
  <c r="I198" i="3" s="1"/>
  <c r="J198" i="3" s="1"/>
  <c r="U12" i="4" l="1"/>
  <c r="U20" i="4"/>
  <c r="U10" i="4"/>
  <c r="U15" i="4"/>
  <c r="U35" i="4"/>
  <c r="U7" i="4"/>
  <c r="U14" i="4"/>
  <c r="U18" i="4"/>
  <c r="U17" i="4"/>
  <c r="U16" i="4"/>
  <c r="U9" i="4"/>
  <c r="U25" i="4"/>
  <c r="U5" i="4"/>
  <c r="U8" i="4"/>
  <c r="U6" i="4"/>
  <c r="J185" i="1"/>
  <c r="E191" i="1" s="1"/>
  <c r="H191" i="1" s="1"/>
  <c r="I191" i="1" s="1"/>
  <c r="N15" i="1"/>
  <c r="J176" i="1"/>
  <c r="E192" i="1" s="1"/>
  <c r="H192" i="1" s="1"/>
  <c r="I192" i="1" s="1"/>
  <c r="M16" i="1"/>
  <c r="J177" i="1"/>
  <c r="E194" i="1" s="1"/>
  <c r="H194" i="1" s="1"/>
  <c r="I194" i="1" s="1"/>
  <c r="M18" i="1"/>
  <c r="J170" i="1"/>
  <c r="L8" i="1"/>
  <c r="Q8" i="1" s="1"/>
  <c r="J151" i="1"/>
  <c r="E167" i="1" s="1"/>
  <c r="H167" i="1" s="1"/>
  <c r="I167" i="1" s="1"/>
  <c r="K7" i="1"/>
  <c r="J136" i="1"/>
  <c r="E148" i="1" s="1"/>
  <c r="H148" i="1" s="1"/>
  <c r="I148" i="1" s="1"/>
  <c r="J11" i="1"/>
  <c r="J138" i="1"/>
  <c r="E150" i="1" s="1"/>
  <c r="H150" i="1" s="1"/>
  <c r="I150" i="1" s="1"/>
  <c r="J13" i="1"/>
  <c r="J123" i="1"/>
  <c r="E135" i="1" s="1"/>
  <c r="H135" i="1" s="1"/>
  <c r="I135" i="1" s="1"/>
  <c r="I10" i="1"/>
  <c r="J122" i="1"/>
  <c r="E134" i="1" s="1"/>
  <c r="H134" i="1" s="1"/>
  <c r="I134" i="1" s="1"/>
  <c r="I6" i="1"/>
  <c r="J125" i="1"/>
  <c r="E137" i="1" s="1"/>
  <c r="H137" i="1" s="1"/>
  <c r="I137" i="1" s="1"/>
  <c r="I12" i="1"/>
  <c r="J121" i="1"/>
  <c r="E133" i="1" s="1"/>
  <c r="H133" i="1" s="1"/>
  <c r="I133" i="1" s="1"/>
  <c r="I5" i="1"/>
  <c r="Q6" i="3"/>
  <c r="V6" i="3" s="1"/>
  <c r="T6" i="3"/>
  <c r="R6" i="3"/>
  <c r="S6" i="3" s="1"/>
  <c r="Q12" i="3"/>
  <c r="V12" i="3" s="1"/>
  <c r="T12" i="3"/>
  <c r="R12" i="3"/>
  <c r="S12" i="3" s="1"/>
  <c r="Q10" i="3"/>
  <c r="V10" i="3" s="1"/>
  <c r="T10" i="3"/>
  <c r="R10" i="3"/>
  <c r="S10" i="3" s="1"/>
  <c r="R11" i="3"/>
  <c r="S11" i="3" s="1"/>
  <c r="T11" i="3"/>
  <c r="Q11" i="3"/>
  <c r="V11" i="3" s="1"/>
  <c r="R5" i="3"/>
  <c r="S5" i="3" s="1"/>
  <c r="T5" i="3"/>
  <c r="Q5" i="3"/>
  <c r="V5" i="3" s="1"/>
  <c r="J192" i="1" l="1"/>
  <c r="E205" i="1" s="1"/>
  <c r="H205" i="1" s="1"/>
  <c r="I205" i="1" s="1"/>
  <c r="O16" i="1"/>
  <c r="J194" i="1"/>
  <c r="E202" i="1" s="1"/>
  <c r="H202" i="1" s="1"/>
  <c r="I202" i="1" s="1"/>
  <c r="O18" i="1"/>
  <c r="J191" i="1"/>
  <c r="E201" i="1" s="1"/>
  <c r="H201" i="1" s="1"/>
  <c r="I201" i="1" s="1"/>
  <c r="O15" i="1"/>
  <c r="J167" i="1"/>
  <c r="E203" i="1" s="1"/>
  <c r="H203" i="1" s="1"/>
  <c r="I203" i="1" s="1"/>
  <c r="L7" i="1"/>
  <c r="J148" i="1"/>
  <c r="E164" i="1" s="1"/>
  <c r="H164" i="1" s="1"/>
  <c r="I164" i="1" s="1"/>
  <c r="K11" i="1"/>
  <c r="J150" i="1"/>
  <c r="E166" i="1" s="1"/>
  <c r="H166" i="1" s="1"/>
  <c r="I166" i="1" s="1"/>
  <c r="K13" i="1"/>
  <c r="J137" i="1"/>
  <c r="E149" i="1" s="1"/>
  <c r="H149" i="1" s="1"/>
  <c r="I149" i="1" s="1"/>
  <c r="J12" i="1"/>
  <c r="J135" i="1"/>
  <c r="E147" i="1" s="1"/>
  <c r="H147" i="1" s="1"/>
  <c r="I147" i="1" s="1"/>
  <c r="J10" i="1"/>
  <c r="J133" i="1"/>
  <c r="E145" i="1" s="1"/>
  <c r="H145" i="1" s="1"/>
  <c r="I145" i="1" s="1"/>
  <c r="J5" i="1"/>
  <c r="J134" i="1"/>
  <c r="E146" i="1" s="1"/>
  <c r="H146" i="1" s="1"/>
  <c r="I146" i="1" s="1"/>
  <c r="J6" i="1"/>
  <c r="U6" i="3"/>
  <c r="U11" i="3"/>
  <c r="U12" i="3"/>
  <c r="U29" i="3"/>
  <c r="U26" i="3"/>
  <c r="U20" i="3"/>
  <c r="U23" i="3"/>
  <c r="U28" i="3"/>
  <c r="U17" i="3"/>
  <c r="U25" i="3"/>
  <c r="U27" i="3"/>
  <c r="U5" i="3"/>
  <c r="U19" i="3"/>
  <c r="U16" i="3"/>
  <c r="U24" i="3"/>
  <c r="U8" i="3"/>
  <c r="U15" i="3"/>
  <c r="U18" i="3"/>
  <c r="U14" i="3"/>
  <c r="U13" i="3"/>
  <c r="U7" i="3"/>
  <c r="U10" i="3"/>
  <c r="J202" i="1" l="1"/>
  <c r="P18" i="1"/>
  <c r="Q18" i="1" s="1"/>
  <c r="J201" i="1"/>
  <c r="P15" i="1"/>
  <c r="Q15" i="1" s="1"/>
  <c r="J205" i="1"/>
  <c r="P16" i="1"/>
  <c r="Q16" i="1" s="1"/>
  <c r="J203" i="1"/>
  <c r="P7" i="1"/>
  <c r="Q7" i="1" s="1"/>
  <c r="J166" i="1"/>
  <c r="L13" i="1"/>
  <c r="Q13" i="1" s="1"/>
  <c r="J164" i="1"/>
  <c r="E175" i="1" s="1"/>
  <c r="H175" i="1" s="1"/>
  <c r="I175" i="1" s="1"/>
  <c r="L11" i="1"/>
  <c r="J145" i="1"/>
  <c r="E161" i="1" s="1"/>
  <c r="H161" i="1" s="1"/>
  <c r="I161" i="1" s="1"/>
  <c r="K5" i="1"/>
  <c r="J149" i="1"/>
  <c r="E165" i="1" s="1"/>
  <c r="H165" i="1" s="1"/>
  <c r="I165" i="1" s="1"/>
  <c r="K12" i="1"/>
  <c r="J146" i="1"/>
  <c r="E162" i="1" s="1"/>
  <c r="H162" i="1" s="1"/>
  <c r="I162" i="1" s="1"/>
  <c r="K6" i="1"/>
  <c r="J147" i="1"/>
  <c r="E163" i="1" s="1"/>
  <c r="H163" i="1" s="1"/>
  <c r="I163" i="1" s="1"/>
  <c r="K10" i="1"/>
  <c r="J175" i="1" l="1"/>
  <c r="E183" i="1" s="1"/>
  <c r="H183" i="1" s="1"/>
  <c r="I183" i="1" s="1"/>
  <c r="M11" i="1"/>
  <c r="J162" i="1"/>
  <c r="E173" i="1" s="1"/>
  <c r="H173" i="1" s="1"/>
  <c r="I173" i="1" s="1"/>
  <c r="L6" i="1"/>
  <c r="J161" i="1"/>
  <c r="E172" i="1" s="1"/>
  <c r="H172" i="1" s="1"/>
  <c r="I172" i="1" s="1"/>
  <c r="L5" i="1"/>
  <c r="J163" i="1"/>
  <c r="E174" i="1" s="1"/>
  <c r="H174" i="1" s="1"/>
  <c r="I174" i="1" s="1"/>
  <c r="L10" i="1"/>
  <c r="J165" i="1"/>
  <c r="E184" i="1" s="1"/>
  <c r="H184" i="1" s="1"/>
  <c r="I184" i="1" s="1"/>
  <c r="L12" i="1"/>
  <c r="J184" i="1" l="1"/>
  <c r="E190" i="1" s="1"/>
  <c r="H190" i="1" s="1"/>
  <c r="I190" i="1" s="1"/>
  <c r="N12" i="1"/>
  <c r="J183" i="1"/>
  <c r="E189" i="1" s="1"/>
  <c r="H189" i="1" s="1"/>
  <c r="I189" i="1" s="1"/>
  <c r="N11" i="1"/>
  <c r="J174" i="1"/>
  <c r="E182" i="1" s="1"/>
  <c r="H182" i="1" s="1"/>
  <c r="I182" i="1" s="1"/>
  <c r="M10" i="1"/>
  <c r="J173" i="1"/>
  <c r="E181" i="1" s="1"/>
  <c r="H181" i="1" s="1"/>
  <c r="I181" i="1" s="1"/>
  <c r="M6" i="1"/>
  <c r="J172" i="1"/>
  <c r="E180" i="1" s="1"/>
  <c r="H180" i="1" s="1"/>
  <c r="I180" i="1" s="1"/>
  <c r="M5" i="1"/>
  <c r="J189" i="1" l="1"/>
  <c r="E199" i="1" s="1"/>
  <c r="H199" i="1" s="1"/>
  <c r="I199" i="1" s="1"/>
  <c r="O11" i="1"/>
  <c r="J190" i="1"/>
  <c r="E200" i="1" s="1"/>
  <c r="H200" i="1" s="1"/>
  <c r="I200" i="1" s="1"/>
  <c r="O12" i="1"/>
  <c r="J182" i="1"/>
  <c r="E188" i="1" s="1"/>
  <c r="H188" i="1" s="1"/>
  <c r="I188" i="1" s="1"/>
  <c r="N10" i="1"/>
  <c r="J180" i="1"/>
  <c r="E186" i="1" s="1"/>
  <c r="H186" i="1" s="1"/>
  <c r="I186" i="1" s="1"/>
  <c r="N5" i="1"/>
  <c r="J181" i="1"/>
  <c r="E187" i="1" s="1"/>
  <c r="H187" i="1" s="1"/>
  <c r="I187" i="1" s="1"/>
  <c r="N6" i="1"/>
  <c r="J200" i="1" l="1"/>
  <c r="P12" i="1"/>
  <c r="Q12" i="1" s="1"/>
  <c r="J199" i="1"/>
  <c r="P11" i="1"/>
  <c r="Q11" i="1" s="1"/>
  <c r="J188" i="1"/>
  <c r="E198" i="1" s="1"/>
  <c r="H198" i="1" s="1"/>
  <c r="I198" i="1" s="1"/>
  <c r="O10" i="1"/>
  <c r="J187" i="1"/>
  <c r="E197" i="1" s="1"/>
  <c r="H197" i="1" s="1"/>
  <c r="I197" i="1" s="1"/>
  <c r="O6" i="1"/>
  <c r="J186" i="1"/>
  <c r="E196" i="1" s="1"/>
  <c r="H196" i="1" s="1"/>
  <c r="I196" i="1" s="1"/>
  <c r="O5" i="1"/>
  <c r="J198" i="1" l="1"/>
  <c r="P10" i="1"/>
  <c r="Q10" i="1" s="1"/>
  <c r="J196" i="1"/>
  <c r="P5" i="1"/>
  <c r="Q5" i="1" s="1"/>
  <c r="J197" i="1"/>
  <c r="P6" i="1"/>
  <c r="Q6" i="1" s="1"/>
  <c r="S5" i="1" l="1"/>
  <c r="S7" i="1"/>
  <c r="S11" i="1"/>
  <c r="S13" i="1"/>
  <c r="S16" i="1"/>
  <c r="S6" i="1"/>
  <c r="S10" i="1"/>
  <c r="S12" i="1"/>
  <c r="S15" i="1"/>
  <c r="S18" i="1"/>
</calcChain>
</file>

<file path=xl/sharedStrings.xml><?xml version="1.0" encoding="utf-8"?>
<sst xmlns="http://schemas.openxmlformats.org/spreadsheetml/2006/main" count="2261" uniqueCount="111">
  <si>
    <t>HCP</t>
  </si>
  <si>
    <t>par hřiště</t>
  </si>
  <si>
    <t>rány</t>
  </si>
  <si>
    <t>netto</t>
  </si>
  <si>
    <t>body</t>
  </si>
  <si>
    <t>new HCP</t>
  </si>
  <si>
    <t>jméno</t>
  </si>
  <si>
    <t>hřiště</t>
  </si>
  <si>
    <t>Brňák Petr</t>
  </si>
  <si>
    <t>datum</t>
  </si>
  <si>
    <t>Celkový přehled výsledků</t>
  </si>
  <si>
    <t>Jednotlivé turnaje</t>
  </si>
  <si>
    <t>Dědeček Richard</t>
  </si>
  <si>
    <t>Pebble Beach</t>
  </si>
  <si>
    <t>Kasík Helmut</t>
  </si>
  <si>
    <t>Špaček Dan</t>
  </si>
  <si>
    <t>Bay Harbour</t>
  </si>
  <si>
    <t>Spyglass Hill</t>
  </si>
  <si>
    <t>The Heather</t>
  </si>
  <si>
    <t>Teeth of the Dog</t>
  </si>
  <si>
    <t>Konopiště Radecký</t>
  </si>
  <si>
    <t>Shady Dunes</t>
  </si>
  <si>
    <t>Tuscany Reserve</t>
  </si>
  <si>
    <t>Datum</t>
  </si>
  <si>
    <t>Turnaj</t>
  </si>
  <si>
    <t>Old Palm</t>
  </si>
  <si>
    <t>Casa de Campo links</t>
  </si>
  <si>
    <t>Huzhou Hot Spring</t>
  </si>
  <si>
    <t>Parkland</t>
  </si>
  <si>
    <t>Best 7 scores</t>
  </si>
  <si>
    <t>Skála Patrik</t>
  </si>
  <si>
    <t>Casa de Campo</t>
  </si>
  <si>
    <t>Huzhou Hot Springs</t>
  </si>
  <si>
    <t>Myrtle Beach</t>
  </si>
  <si>
    <t>OpenGolfTour Indoor 2017 - 2018</t>
  </si>
  <si>
    <t>Staněk Libor</t>
  </si>
  <si>
    <t>Svoboda Pavel</t>
  </si>
  <si>
    <t>Škoda Petr</t>
  </si>
  <si>
    <t>Břicháček Petr</t>
  </si>
  <si>
    <t>Gregov Robert</t>
  </si>
  <si>
    <t>Fejtek Martin</t>
  </si>
  <si>
    <t>Fila Albert</t>
  </si>
  <si>
    <t>Kabele Tomáš</t>
  </si>
  <si>
    <t>Molnár Jan</t>
  </si>
  <si>
    <t>Ksandrová Kateřina</t>
  </si>
  <si>
    <t>DNF</t>
  </si>
  <si>
    <t>N/A</t>
  </si>
  <si>
    <t>Panáček Petr</t>
  </si>
  <si>
    <t>Na jamce 8 je x10, tedy špatně nastaveno - automatické zvednutí, není tedy na rány</t>
  </si>
  <si>
    <t>Skála Jan</t>
  </si>
  <si>
    <t>jen čisté rány bez HCP</t>
  </si>
  <si>
    <t>Valenta Michal</t>
  </si>
  <si>
    <t>Řehák Vladimír</t>
  </si>
  <si>
    <t>OpenGolfTour Indoor 2018 - 2019</t>
  </si>
  <si>
    <t>Kynžvart</t>
  </si>
  <si>
    <t>Best 8 scores</t>
  </si>
  <si>
    <t>Cosentino Luigi</t>
  </si>
  <si>
    <t>Stinka Petr</t>
  </si>
  <si>
    <t>Bayerová Radka</t>
  </si>
  <si>
    <t>Grňa Martin</t>
  </si>
  <si>
    <t>Fiala Kamil</t>
  </si>
  <si>
    <t>Provisional</t>
  </si>
  <si>
    <t>Blecha Petr</t>
  </si>
  <si>
    <t>Kaplan Miroslav</t>
  </si>
  <si>
    <t>Kerhartová Světlana</t>
  </si>
  <si>
    <t>průměrně ran na kolo</t>
  </si>
  <si>
    <t>Pořadí</t>
  </si>
  <si>
    <t>Turnajů</t>
  </si>
  <si>
    <t>Provisional součet ran</t>
  </si>
  <si>
    <t>Kešner Josef</t>
  </si>
  <si>
    <t>Renč Tomáš</t>
  </si>
  <si>
    <t>Filip Jiří</t>
  </si>
  <si>
    <t>hcp 5,6</t>
  </si>
  <si>
    <t>hcp 11,2</t>
  </si>
  <si>
    <t>Pozn.: max hcp je 36</t>
  </si>
  <si>
    <t>Brzybohatá Pavla</t>
  </si>
  <si>
    <t>Svoboda Josef Václav</t>
  </si>
  <si>
    <t>průměr nejlepších 8 kol</t>
  </si>
  <si>
    <t>Konečné pořadí</t>
  </si>
  <si>
    <t>Bíba Jiří</t>
  </si>
  <si>
    <t>OpenGolfTour Indoor 2019 - 2020</t>
  </si>
  <si>
    <t>OldPalm</t>
  </si>
  <si>
    <t>Nine Dragons</t>
  </si>
  <si>
    <t>Kočová Jana</t>
  </si>
  <si>
    <t>max hcp je 36, tedy 18 herní</t>
  </si>
  <si>
    <t>Satke David</t>
  </si>
  <si>
    <t>Filip Jiří ml.</t>
  </si>
  <si>
    <t>Filip Jiří st.</t>
  </si>
  <si>
    <t>Ingala Luděk</t>
  </si>
  <si>
    <t>Palát Jiří</t>
  </si>
  <si>
    <t>Uma Stanislav</t>
  </si>
  <si>
    <t>Bareš Jakub</t>
  </si>
  <si>
    <t>Hrubeš Jan</t>
  </si>
  <si>
    <t>Hrubeš Jan / 2</t>
  </si>
  <si>
    <t>Napoleonová Kristýna</t>
  </si>
  <si>
    <t>LFC</t>
  </si>
  <si>
    <t>Hampl Karel</t>
  </si>
  <si>
    <t>Aurell Frederik</t>
  </si>
  <si>
    <t>Polesná Markéta</t>
  </si>
  <si>
    <t>Skřivánková Zuzana</t>
  </si>
  <si>
    <t>Polesný Jiří</t>
  </si>
  <si>
    <t>Nižaradze Petr</t>
  </si>
  <si>
    <t>Zago Gianluca</t>
  </si>
  <si>
    <t>Della Pitra Diego</t>
  </si>
  <si>
    <t>Venetian</t>
  </si>
  <si>
    <t>Kostková Daniela</t>
  </si>
  <si>
    <t>Paclt David</t>
  </si>
  <si>
    <t>Průměr na Best 8 kol</t>
  </si>
  <si>
    <t>best 9</t>
  </si>
  <si>
    <t>best 10</t>
  </si>
  <si>
    <t>overall průměr (protože já jednou chyběl)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</si>
</sst>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0.0"/>
    <numFmt numFmtId="165" formatCode="_-* #,##0.0\ _K_č_-;\-* #,##0.0\ _K_č_-;_-* &quot;-&quot;??\ _K_č_-;_-@_-"/>
  </numFmts>
  <fonts count="4" x14ac:knownFonts="1"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8">
    <xf numFmtId="0" fontId="0" fillId="0" borderId="0" xfId="0"/>
    <xf numFmtId="14" fontId="0" fillId="0" borderId="0" xfId="0" applyNumberFormat="1"/>
    <xf numFmtId="0" fontId="0" fillId="0" borderId="1" xfId="0" applyBorder="1"/>
    <xf numFmtId="0" fontId="0" fillId="0" borderId="2" xfId="0" applyBorder="1"/>
    <xf numFmtId="14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14" fontId="0" fillId="0" borderId="0" xfId="0" applyNumberFormat="1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14" fontId="0" fillId="0" borderId="8" xfId="0" applyNumberFormat="1" applyBorder="1"/>
    <xf numFmtId="0" fontId="0" fillId="0" borderId="8" xfId="0" applyBorder="1"/>
    <xf numFmtId="0" fontId="0" fillId="0" borderId="9" xfId="0" applyBorder="1"/>
    <xf numFmtId="14" fontId="0" fillId="0" borderId="0" xfId="0" applyNumberFormat="1" applyFill="1" applyBorder="1"/>
    <xf numFmtId="14" fontId="0" fillId="0" borderId="3" xfId="0" applyNumberFormat="1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5" xfId="0" applyFill="1" applyBorder="1"/>
    <xf numFmtId="0" fontId="0" fillId="0" borderId="2" xfId="0" applyFill="1" applyBorder="1"/>
    <xf numFmtId="14" fontId="0" fillId="0" borderId="10" xfId="0" applyNumberFormat="1" applyBorder="1"/>
    <xf numFmtId="0" fontId="0" fillId="0" borderId="11" xfId="0" applyBorder="1" applyAlignment="1">
      <alignment wrapText="1"/>
    </xf>
    <xf numFmtId="0" fontId="0" fillId="0" borderId="1" xfId="0" applyFill="1" applyBorder="1"/>
    <xf numFmtId="0" fontId="0" fillId="0" borderId="10" xfId="0" applyBorder="1"/>
    <xf numFmtId="0" fontId="0" fillId="0" borderId="12" xfId="0" applyBorder="1"/>
    <xf numFmtId="0" fontId="0" fillId="0" borderId="12" xfId="0" applyFill="1" applyBorder="1" applyAlignment="1">
      <alignment wrapText="1"/>
    </xf>
    <xf numFmtId="0" fontId="0" fillId="2" borderId="1" xfId="0" applyFill="1" applyBorder="1"/>
    <xf numFmtId="0" fontId="0" fillId="0" borderId="5" xfId="0" applyFill="1" applyBorder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14" fontId="0" fillId="0" borderId="8" xfId="0" applyNumberFormat="1" applyBorder="1"/>
    <xf numFmtId="14" fontId="0" fillId="0" borderId="8" xfId="0" applyNumberFormat="1" applyFill="1" applyBorder="1"/>
    <xf numFmtId="0" fontId="0" fillId="0" borderId="8" xfId="0" applyBorder="1"/>
    <xf numFmtId="0" fontId="0" fillId="0" borderId="8" xfId="0" applyFill="1" applyBorder="1"/>
    <xf numFmtId="0" fontId="0" fillId="0" borderId="9" xfId="0" applyFill="1" applyBorder="1"/>
    <xf numFmtId="0" fontId="0" fillId="0" borderId="2" xfId="0" applyFill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9" xfId="0" applyBorder="1"/>
    <xf numFmtId="14" fontId="0" fillId="0" borderId="3" xfId="0" applyNumberFormat="1" applyBorder="1"/>
    <xf numFmtId="0" fontId="2" fillId="0" borderId="0" xfId="0" applyFont="1"/>
    <xf numFmtId="164" fontId="0" fillId="0" borderId="0" xfId="0" applyNumberFormat="1" applyBorder="1"/>
    <xf numFmtId="0" fontId="0" fillId="3" borderId="1" xfId="0" applyFill="1" applyBorder="1"/>
    <xf numFmtId="0" fontId="0" fillId="3" borderId="0" xfId="0" applyFill="1" applyBorder="1"/>
    <xf numFmtId="164" fontId="0" fillId="0" borderId="6" xfId="0" applyNumberFormat="1" applyBorder="1"/>
    <xf numFmtId="0" fontId="2" fillId="4" borderId="12" xfId="0" applyFont="1" applyFill="1" applyBorder="1" applyAlignment="1">
      <alignment horizontal="center" vertical="center" wrapText="1"/>
    </xf>
    <xf numFmtId="2" fontId="0" fillId="0" borderId="0" xfId="0" applyNumberFormat="1" applyBorder="1"/>
    <xf numFmtId="0" fontId="0" fillId="0" borderId="1" xfId="0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8" xfId="0" applyFill="1" applyBorder="1" applyAlignment="1">
      <alignment horizontal="center"/>
    </xf>
    <xf numFmtId="2" fontId="0" fillId="0" borderId="0" xfId="0" applyNumberFormat="1"/>
    <xf numFmtId="0" fontId="0" fillId="0" borderId="0" xfId="0" applyFill="1" applyBorder="1" applyAlignment="1">
      <alignment wrapText="1"/>
    </xf>
    <xf numFmtId="0" fontId="0" fillId="5" borderId="0" xfId="0" applyFill="1" applyBorder="1"/>
    <xf numFmtId="0" fontId="0" fillId="6" borderId="0" xfId="0" applyFill="1" applyBorder="1"/>
    <xf numFmtId="0" fontId="0" fillId="7" borderId="0" xfId="0" applyFill="1" applyBorder="1"/>
    <xf numFmtId="0" fontId="0" fillId="0" borderId="11" xfId="0" applyBorder="1"/>
    <xf numFmtId="0" fontId="0" fillId="0" borderId="11" xfId="0" applyFill="1" applyBorder="1" applyAlignment="1">
      <alignment wrapText="1"/>
    </xf>
    <xf numFmtId="164" fontId="0" fillId="0" borderId="1" xfId="0" applyNumberFormat="1" applyBorder="1"/>
    <xf numFmtId="0" fontId="0" fillId="0" borderId="11" xfId="0" applyFill="1" applyBorder="1"/>
    <xf numFmtId="164" fontId="0" fillId="0" borderId="1" xfId="0" applyNumberFormat="1" applyFill="1" applyBorder="1"/>
    <xf numFmtId="164" fontId="0" fillId="0" borderId="4" xfId="0" applyNumberFormat="1" applyBorder="1"/>
    <xf numFmtId="164" fontId="0" fillId="0" borderId="9" xfId="0" applyNumberFormat="1" applyBorder="1"/>
    <xf numFmtId="164" fontId="0" fillId="0" borderId="6" xfId="0" applyNumberFormat="1" applyFill="1" applyBorder="1"/>
    <xf numFmtId="164" fontId="0" fillId="0" borderId="9" xfId="0" applyNumberFormat="1" applyFill="1" applyBorder="1"/>
    <xf numFmtId="164" fontId="0" fillId="0" borderId="0" xfId="0" applyNumberFormat="1" applyFill="1" applyBorder="1"/>
    <xf numFmtId="164" fontId="0" fillId="0" borderId="3" xfId="0" applyNumberFormat="1" applyBorder="1"/>
    <xf numFmtId="164" fontId="0" fillId="0" borderId="8" xfId="0" applyNumberFormat="1" applyBorder="1"/>
    <xf numFmtId="1" fontId="0" fillId="0" borderId="1" xfId="0" applyNumberFormat="1" applyBorder="1"/>
    <xf numFmtId="164" fontId="0" fillId="0" borderId="3" xfId="0" applyNumberFormat="1" applyFill="1" applyBorder="1"/>
    <xf numFmtId="164" fontId="0" fillId="0" borderId="8" xfId="0" applyNumberFormat="1" applyFill="1" applyBorder="1"/>
    <xf numFmtId="164" fontId="0" fillId="0" borderId="0" xfId="0" applyNumberFormat="1"/>
    <xf numFmtId="0" fontId="0" fillId="0" borderId="0" xfId="0" applyFill="1"/>
    <xf numFmtId="165" fontId="0" fillId="0" borderId="0" xfId="1" applyNumberFormat="1" applyFont="1"/>
  </cellXfs>
  <cellStyles count="2">
    <cellStyle name="Čárka" xfId="1" builtinId="3"/>
    <cellStyle name="Normální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283"/>
  <sheetViews>
    <sheetView tabSelected="1" workbookViewId="0">
      <pane xSplit="2" topLeftCell="C1" activePane="topRight" state="frozen"/>
      <selection pane="topRight"/>
    </sheetView>
  </sheetViews>
  <sheetFormatPr defaultRowHeight="14.4" outlineLevelRow="1" x14ac:dyDescent="0.3"/>
  <cols>
    <col min="2" max="2" width="19.6640625" customWidth="1"/>
    <col min="3" max="3" width="13.44140625" customWidth="1"/>
    <col min="4" max="4" width="12.21875" customWidth="1"/>
    <col min="5" max="5" width="11.44140625" customWidth="1"/>
    <col min="6" max="8" width="10.109375" bestFit="1" customWidth="1"/>
    <col min="9" max="13" width="9.109375" bestFit="1" customWidth="1"/>
    <col min="14" max="14" width="8.109375" customWidth="1"/>
    <col min="15" max="15" width="9.109375" customWidth="1"/>
    <col min="16" max="17" width="9.109375" bestFit="1" customWidth="1"/>
    <col min="19" max="19" width="9.109375" bestFit="1" customWidth="1"/>
    <col min="20" max="20" width="9.5546875" customWidth="1"/>
    <col min="23" max="24" width="3.44140625" hidden="1" customWidth="1"/>
    <col min="25" max="25" width="19" hidden="1" customWidth="1"/>
  </cols>
  <sheetData>
    <row r="1" spans="1:25" x14ac:dyDescent="0.3">
      <c r="A1" s="43" t="s">
        <v>10</v>
      </c>
      <c r="B1" s="43"/>
      <c r="C1" s="43"/>
      <c r="D1" s="43" t="s">
        <v>80</v>
      </c>
    </row>
    <row r="3" spans="1:25" x14ac:dyDescent="0.3">
      <c r="B3" s="24" t="s">
        <v>23</v>
      </c>
      <c r="C3" s="24" t="s">
        <v>0</v>
      </c>
      <c r="D3" s="21">
        <v>43800</v>
      </c>
      <c r="E3" s="21">
        <v>43807</v>
      </c>
      <c r="F3" s="21">
        <v>43814</v>
      </c>
      <c r="G3" s="21">
        <v>43821</v>
      </c>
      <c r="H3" s="21">
        <v>43828</v>
      </c>
      <c r="I3" s="21">
        <v>43835</v>
      </c>
      <c r="J3" s="21">
        <v>43842</v>
      </c>
      <c r="K3" s="21">
        <v>43849</v>
      </c>
      <c r="L3" s="21">
        <v>43856</v>
      </c>
      <c r="M3" s="21">
        <v>43863</v>
      </c>
      <c r="N3" s="21">
        <v>43870</v>
      </c>
      <c r="O3" s="21">
        <v>43877</v>
      </c>
      <c r="P3" s="21">
        <v>43884</v>
      </c>
      <c r="Q3" s="21">
        <v>43891</v>
      </c>
      <c r="R3" s="21">
        <v>43898</v>
      </c>
      <c r="S3" s="21">
        <v>43905</v>
      </c>
      <c r="T3" s="24"/>
    </row>
    <row r="4" spans="1:25" ht="43.2" x14ac:dyDescent="0.3">
      <c r="B4" s="25" t="s">
        <v>24</v>
      </c>
      <c r="C4" s="60"/>
      <c r="D4" s="22" t="s">
        <v>22</v>
      </c>
      <c r="E4" s="22" t="s">
        <v>16</v>
      </c>
      <c r="F4" s="22" t="s">
        <v>17</v>
      </c>
      <c r="G4" s="26" t="s">
        <v>26</v>
      </c>
      <c r="H4" s="22" t="s">
        <v>54</v>
      </c>
      <c r="I4" s="22" t="s">
        <v>13</v>
      </c>
      <c r="J4" s="61" t="s">
        <v>19</v>
      </c>
      <c r="K4" s="26" t="s">
        <v>27</v>
      </c>
      <c r="L4" s="61" t="s">
        <v>104</v>
      </c>
      <c r="M4" s="26" t="s">
        <v>21</v>
      </c>
      <c r="N4" s="26" t="s">
        <v>25</v>
      </c>
      <c r="O4" s="56" t="s">
        <v>33</v>
      </c>
      <c r="P4" s="26" t="s">
        <v>82</v>
      </c>
      <c r="Q4" s="22" t="s">
        <v>20</v>
      </c>
      <c r="R4" s="26" t="s">
        <v>18</v>
      </c>
      <c r="S4" s="26" t="s">
        <v>28</v>
      </c>
      <c r="T4" s="48" t="s">
        <v>55</v>
      </c>
      <c r="U4" s="56" t="s">
        <v>66</v>
      </c>
      <c r="W4" s="56" t="s">
        <v>108</v>
      </c>
      <c r="X4" s="56" t="s">
        <v>109</v>
      </c>
      <c r="Y4" s="56" t="s">
        <v>110</v>
      </c>
    </row>
    <row r="5" spans="1:25" x14ac:dyDescent="0.3">
      <c r="B5" s="2" t="s">
        <v>14</v>
      </c>
      <c r="C5" s="62">
        <v>9</v>
      </c>
      <c r="D5" s="2">
        <f>I49</f>
        <v>5</v>
      </c>
      <c r="E5" s="2">
        <f>I61</f>
        <v>1</v>
      </c>
      <c r="F5" s="2">
        <f t="shared" ref="F5:F10" si="0">I78</f>
        <v>-4</v>
      </c>
      <c r="G5" s="2">
        <f>I93</f>
        <v>1</v>
      </c>
      <c r="H5" s="2">
        <f>I112</f>
        <v>-11</v>
      </c>
      <c r="I5" s="2">
        <f t="shared" ref="I5:I10" si="1">I126</f>
        <v>-4</v>
      </c>
      <c r="J5" s="2"/>
      <c r="K5" s="2">
        <f>I160</f>
        <v>-7</v>
      </c>
      <c r="L5" s="2">
        <f>I179</f>
        <v>1</v>
      </c>
      <c r="M5" s="2">
        <f>I194</f>
        <v>-4</v>
      </c>
      <c r="N5" s="2">
        <f>I207</f>
        <v>-6</v>
      </c>
      <c r="O5" s="2">
        <f>I219</f>
        <v>-5</v>
      </c>
      <c r="P5" s="2">
        <f>I232</f>
        <v>-2</v>
      </c>
      <c r="Q5" s="2">
        <f>I243</f>
        <v>-3</v>
      </c>
      <c r="R5" s="2">
        <f>I262</f>
        <v>-6</v>
      </c>
      <c r="S5" s="2"/>
      <c r="T5" s="27">
        <f>SUM(LARGE(D5:S5,1))+SUM(LARGE(D5:S5,2))+SUM(LARGE(D5:S5,3))+SUM(LARGE(D5:S5,4))+SUM(LARGE(D5:S5,5))+SUM(LARGE(D5:S5,6))+SUM(LARGE(D5:S5,7))+SUM(LARGE(D5:S5,8))</f>
        <v>-5</v>
      </c>
      <c r="U5" s="9">
        <f>RANK(T5,($T$5:$T$10,$T$15:$T$18,$T$20,$T$12,$T$14,$T$25,$T$35))</f>
        <v>7</v>
      </c>
    </row>
    <row r="6" spans="1:25" x14ac:dyDescent="0.3">
      <c r="B6" s="2" t="s">
        <v>15</v>
      </c>
      <c r="C6" s="2">
        <v>5.3</v>
      </c>
      <c r="D6" s="2">
        <f t="shared" ref="D6:D10" si="2">I50</f>
        <v>-1</v>
      </c>
      <c r="E6" s="2">
        <f t="shared" ref="E6:E10" si="3">I62</f>
        <v>3</v>
      </c>
      <c r="F6" s="2">
        <f t="shared" si="0"/>
        <v>0</v>
      </c>
      <c r="G6" s="2">
        <f t="shared" ref="G6:G10" si="4">I94</f>
        <v>3</v>
      </c>
      <c r="H6" s="2">
        <f t="shared" ref="H6:H10" si="5">I113</f>
        <v>0</v>
      </c>
      <c r="I6" s="2">
        <f t="shared" si="1"/>
        <v>2</v>
      </c>
      <c r="J6" s="2">
        <f>I145</f>
        <v>2</v>
      </c>
      <c r="K6" s="2">
        <f t="shared" ref="K6:K10" si="6">I161</f>
        <v>-4</v>
      </c>
      <c r="L6" s="2">
        <f t="shared" ref="L6:L10" si="7">I180</f>
        <v>0</v>
      </c>
      <c r="M6" s="2">
        <f t="shared" ref="M6:M10" si="8">I195</f>
        <v>-2</v>
      </c>
      <c r="N6" s="2">
        <f t="shared" ref="N6:N10" si="9">I208</f>
        <v>-1</v>
      </c>
      <c r="O6" s="2">
        <f>I220</f>
        <v>2</v>
      </c>
      <c r="P6" s="2">
        <f>I233</f>
        <v>-10</v>
      </c>
      <c r="Q6" s="2">
        <f t="shared" ref="Q6:Q10" si="10">I244</f>
        <v>3</v>
      </c>
      <c r="R6" s="2">
        <f t="shared" ref="R6:R10" si="11">I263</f>
        <v>-15</v>
      </c>
      <c r="S6" s="2"/>
      <c r="T6" s="27">
        <f t="shared" ref="T6:T45" si="12">SUM(LARGE(D6:S6,1))+SUM(LARGE(D6:S6,2))+SUM(LARGE(D6:S6,3))+SUM(LARGE(D6:S6,4))+SUM(LARGE(D6:S6,5))+SUM(LARGE(D6:S6,6))+SUM(LARGE(D6:S6,7))+SUM(LARGE(D6:S6,8))</f>
        <v>15</v>
      </c>
      <c r="U6" s="9">
        <f>RANK(T6,($T$5:$T$10,$T$15:$T$18,$T$20,$T$12,$T$14,$T$25,$T$35))</f>
        <v>5</v>
      </c>
    </row>
    <row r="7" spans="1:25" x14ac:dyDescent="0.3">
      <c r="B7" s="2" t="s">
        <v>35</v>
      </c>
      <c r="C7" s="2">
        <v>3.8</v>
      </c>
      <c r="D7" s="2">
        <f t="shared" si="2"/>
        <v>-1</v>
      </c>
      <c r="E7" s="2">
        <f t="shared" si="3"/>
        <v>-3</v>
      </c>
      <c r="F7" s="2">
        <f t="shared" si="0"/>
        <v>-5</v>
      </c>
      <c r="G7" s="2">
        <f t="shared" si="4"/>
        <v>6</v>
      </c>
      <c r="H7" s="2">
        <f t="shared" si="5"/>
        <v>-2</v>
      </c>
      <c r="I7" s="2">
        <f t="shared" si="1"/>
        <v>-6</v>
      </c>
      <c r="J7" s="2">
        <f t="shared" ref="J7:J10" si="13">I146</f>
        <v>-4</v>
      </c>
      <c r="K7" s="2">
        <f t="shared" si="6"/>
        <v>-5</v>
      </c>
      <c r="L7" s="2">
        <f t="shared" si="7"/>
        <v>3</v>
      </c>
      <c r="M7" s="2">
        <f t="shared" si="8"/>
        <v>-7</v>
      </c>
      <c r="N7" s="2">
        <f t="shared" si="9"/>
        <v>-1</v>
      </c>
      <c r="O7" s="2"/>
      <c r="P7" s="2"/>
      <c r="Q7" s="2">
        <f t="shared" si="10"/>
        <v>1</v>
      </c>
      <c r="R7" s="2">
        <f t="shared" si="11"/>
        <v>-5</v>
      </c>
      <c r="S7" s="2"/>
      <c r="T7" s="27">
        <f t="shared" si="12"/>
        <v>-1</v>
      </c>
      <c r="U7" s="9">
        <f>RANK(T7,($T$5:$T$10,$T$15:$T$18,$T$20,$T$12,$T$14,$T$25,$T$35))</f>
        <v>6</v>
      </c>
    </row>
    <row r="8" spans="1:25" x14ac:dyDescent="0.3">
      <c r="B8" s="23" t="s">
        <v>36</v>
      </c>
      <c r="C8" s="2">
        <v>8.4</v>
      </c>
      <c r="D8" s="2">
        <f t="shared" si="2"/>
        <v>5</v>
      </c>
      <c r="E8" s="2">
        <f t="shared" si="3"/>
        <v>5</v>
      </c>
      <c r="F8" s="2">
        <f t="shared" si="0"/>
        <v>-10</v>
      </c>
      <c r="G8" s="2">
        <f t="shared" si="4"/>
        <v>1</v>
      </c>
      <c r="H8" s="2">
        <f t="shared" si="5"/>
        <v>-3</v>
      </c>
      <c r="I8" s="2">
        <f t="shared" si="1"/>
        <v>-3</v>
      </c>
      <c r="J8" s="2">
        <f t="shared" si="13"/>
        <v>4</v>
      </c>
      <c r="K8" s="2">
        <f t="shared" si="6"/>
        <v>-5</v>
      </c>
      <c r="L8" s="2">
        <f t="shared" si="7"/>
        <v>2</v>
      </c>
      <c r="M8" s="2">
        <f t="shared" si="8"/>
        <v>1</v>
      </c>
      <c r="N8" s="2">
        <f t="shared" si="9"/>
        <v>-1</v>
      </c>
      <c r="O8" s="2">
        <f>I221</f>
        <v>3</v>
      </c>
      <c r="P8" s="2">
        <f>I234</f>
        <v>-4</v>
      </c>
      <c r="Q8" s="2">
        <f t="shared" si="10"/>
        <v>0</v>
      </c>
      <c r="R8" s="2">
        <f t="shared" si="11"/>
        <v>-4</v>
      </c>
      <c r="S8" s="2">
        <f>I274</f>
        <v>-3</v>
      </c>
      <c r="T8" s="27">
        <f t="shared" si="12"/>
        <v>21</v>
      </c>
      <c r="U8" s="9">
        <f>RANK(T8,($T$5:$T$10,$T$15:$T$18,$T$20,$T$12,$T$14,$T$25,$T$35))</f>
        <v>1</v>
      </c>
      <c r="W8">
        <f>SUM(LARGE(D8:S8,1))+SUM(LARGE(D8:S8,2))+SUM(LARGE(D8:S8,3))+SUM(LARGE(D8:S8,4))+SUM(LARGE(D8:S8,5))+SUM(LARGE(D8:S8,6))+SUM(LARGE(D8:S8,7))+SUM(LARGE(D8:S8,8))+SUM(LARGE(D8:S8,9))</f>
        <v>20</v>
      </c>
      <c r="X8">
        <f>SUM(LARGE(D8:S8,1))+SUM(LARGE(D8:S8,2))+SUM(LARGE(D8:S8,3))+SUM(LARGE(D8:S8,4))+SUM(LARGE(D8:S8,5))+SUM(LARGE(D8:S8,6))+SUM(LARGE(D8:S8,7))+SUM(LARGE(D8:S8,8))+SUM(LARGE(D8:S8,9))+SUM(LARGE(D8:S8,10))</f>
        <v>17</v>
      </c>
      <c r="Y8">
        <f>AVERAGE(D8:S8)</f>
        <v>-0.75</v>
      </c>
    </row>
    <row r="9" spans="1:25" x14ac:dyDescent="0.3">
      <c r="B9" s="23" t="s">
        <v>37</v>
      </c>
      <c r="C9" s="63">
        <v>17.899999999999999</v>
      </c>
      <c r="D9" s="2">
        <f t="shared" si="2"/>
        <v>1</v>
      </c>
      <c r="E9" s="2">
        <f t="shared" si="3"/>
        <v>6</v>
      </c>
      <c r="F9" s="2">
        <f t="shared" si="0"/>
        <v>-2</v>
      </c>
      <c r="G9" s="2">
        <f t="shared" si="4"/>
        <v>5</v>
      </c>
      <c r="H9" s="2">
        <f t="shared" si="5"/>
        <v>3</v>
      </c>
      <c r="I9" s="2">
        <f t="shared" si="1"/>
        <v>-25</v>
      </c>
      <c r="J9" s="2">
        <f t="shared" si="13"/>
        <v>-3</v>
      </c>
      <c r="K9" s="2">
        <f t="shared" si="6"/>
        <v>2</v>
      </c>
      <c r="L9" s="2">
        <f t="shared" si="7"/>
        <v>5</v>
      </c>
      <c r="M9" s="2">
        <f t="shared" si="8"/>
        <v>0</v>
      </c>
      <c r="N9" s="2">
        <f t="shared" si="9"/>
        <v>-8</v>
      </c>
      <c r="O9" s="2">
        <f>I222</f>
        <v>-5</v>
      </c>
      <c r="P9" s="2">
        <f>I235</f>
        <v>-6</v>
      </c>
      <c r="Q9" s="2">
        <f t="shared" si="10"/>
        <v>-1</v>
      </c>
      <c r="R9" s="2">
        <f t="shared" si="11"/>
        <v>-4</v>
      </c>
      <c r="S9" s="2">
        <f>I275</f>
        <v>-3</v>
      </c>
      <c r="T9" s="27">
        <f t="shared" si="12"/>
        <v>21</v>
      </c>
      <c r="U9" s="9">
        <f>RANK(T9,($T$5:$T$10,$T$15:$T$18,$T$20,$T$12,$T$14,$T$25,$T$35))</f>
        <v>1</v>
      </c>
      <c r="W9">
        <f>SUM(LARGE(D9:S9,1))+SUM(LARGE(D9:S9,2))+SUM(LARGE(D9:S9,3))+SUM(LARGE(D9:S9,4))+SUM(LARGE(D9:S9,5))+SUM(LARGE(D9:S9,6))+SUM(LARGE(D9:S9,7))+SUM(LARGE(D9:S9,8))+SUM(LARGE(D9:S9,9))</f>
        <v>19</v>
      </c>
      <c r="X9">
        <f>SUM(LARGE(D9:S9,1))+SUM(LARGE(D9:S9,2))+SUM(LARGE(D9:S9,3))+SUM(LARGE(D9:S9,4))+SUM(LARGE(D9:S9,5))+SUM(LARGE(D9:S9,6))+SUM(LARGE(D9:S9,7))+SUM(LARGE(D9:S9,8))+SUM(LARGE(D9:S9,9))+SUM(LARGE(D9:S9,10))</f>
        <v>16</v>
      </c>
      <c r="Y9">
        <f>AVERAGE(D9:S9)</f>
        <v>-2.1875</v>
      </c>
    </row>
    <row r="10" spans="1:25" x14ac:dyDescent="0.3">
      <c r="B10" s="23" t="s">
        <v>8</v>
      </c>
      <c r="C10" s="2">
        <v>12.1</v>
      </c>
      <c r="D10" s="2">
        <f t="shared" si="2"/>
        <v>3</v>
      </c>
      <c r="E10" s="2">
        <f t="shared" si="3"/>
        <v>2</v>
      </c>
      <c r="F10" s="2">
        <f t="shared" si="0"/>
        <v>-7</v>
      </c>
      <c r="G10" s="2">
        <f t="shared" si="4"/>
        <v>-2</v>
      </c>
      <c r="H10" s="2">
        <f t="shared" si="5"/>
        <v>3</v>
      </c>
      <c r="I10" s="2">
        <f t="shared" si="1"/>
        <v>5</v>
      </c>
      <c r="J10" s="2">
        <f t="shared" si="13"/>
        <v>4</v>
      </c>
      <c r="K10" s="2">
        <f t="shared" si="6"/>
        <v>1</v>
      </c>
      <c r="L10" s="2">
        <f t="shared" si="7"/>
        <v>0</v>
      </c>
      <c r="M10" s="2">
        <f t="shared" si="8"/>
        <v>-4</v>
      </c>
      <c r="N10" s="2">
        <f t="shared" si="9"/>
        <v>3</v>
      </c>
      <c r="O10" s="2">
        <f>I223</f>
        <v>-9</v>
      </c>
      <c r="P10" s="2"/>
      <c r="Q10" s="2">
        <f t="shared" si="10"/>
        <v>-1</v>
      </c>
      <c r="R10" s="2">
        <f t="shared" si="11"/>
        <v>-2</v>
      </c>
      <c r="S10" s="2">
        <f>I276</f>
        <v>-9</v>
      </c>
      <c r="T10" s="27">
        <f t="shared" si="12"/>
        <v>21</v>
      </c>
      <c r="U10" s="9">
        <f>RANK(T10,($T$5:$T$10,$T$15:$T$18,$T$20,$T$12,$T$14,$T$25,$T$35))</f>
        <v>1</v>
      </c>
      <c r="W10">
        <f>SUM(LARGE(D10:S10,1))+SUM(LARGE(D10:S10,2))+SUM(LARGE(D10:S10,3))+SUM(LARGE(D10:S10,4))+SUM(LARGE(D10:S10,5))+SUM(LARGE(D10:S10,6))+SUM(LARGE(D10:S10,7))+SUM(LARGE(D10:S10,8))+SUM(LARGE(D10:S10,9))</f>
        <v>20</v>
      </c>
      <c r="X10">
        <f>SUM(LARGE(D10:S10,1))+SUM(LARGE(D10:S10,2))+SUM(LARGE(D10:S10,3))+SUM(LARGE(D10:S10,4))+SUM(LARGE(D10:S10,5))+SUM(LARGE(D10:S10,6))+SUM(LARGE(D10:S10,7))+SUM(LARGE(D10:S10,8))+SUM(LARGE(D10:S10,9))+SUM(LARGE(D10:S10,10))</f>
        <v>18</v>
      </c>
      <c r="Y10">
        <f>AVERAGE(D10:S10)</f>
        <v>-0.8666666666666667</v>
      </c>
    </row>
    <row r="11" spans="1:25" x14ac:dyDescent="0.3">
      <c r="B11" s="23" t="s">
        <v>38</v>
      </c>
      <c r="C11" s="2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3"/>
      <c r="S11" s="2"/>
      <c r="T11" s="27" t="e">
        <f t="shared" si="12"/>
        <v>#NUM!</v>
      </c>
      <c r="U11" s="9"/>
    </row>
    <row r="12" spans="1:25" x14ac:dyDescent="0.3">
      <c r="B12" s="2" t="s">
        <v>12</v>
      </c>
      <c r="C12" s="64">
        <v>17</v>
      </c>
      <c r="D12" s="2"/>
      <c r="E12" s="2">
        <f>I72</f>
        <v>3</v>
      </c>
      <c r="F12" s="2">
        <f>I85</f>
        <v>-8</v>
      </c>
      <c r="G12" s="2">
        <f>I100</f>
        <v>-9</v>
      </c>
      <c r="H12" s="2"/>
      <c r="I12" s="2">
        <f>I139</f>
        <v>-4</v>
      </c>
      <c r="J12" s="2">
        <f>I156</f>
        <v>-9</v>
      </c>
      <c r="K12" s="2">
        <f>I172</f>
        <v>-11</v>
      </c>
      <c r="L12" s="2">
        <f>I189</f>
        <v>-5</v>
      </c>
      <c r="M12" s="2"/>
      <c r="N12" s="2">
        <f>I218</f>
        <v>-8</v>
      </c>
      <c r="O12" s="2"/>
      <c r="P12" s="2"/>
      <c r="Q12" s="2">
        <f>I257</f>
        <v>-8</v>
      </c>
      <c r="R12" s="23"/>
      <c r="S12" s="2">
        <f>I282</f>
        <v>-4</v>
      </c>
      <c r="T12" s="27">
        <f t="shared" si="12"/>
        <v>-43</v>
      </c>
      <c r="U12" s="9">
        <f>RANK(T12,($T$5:$T$10,$T$15:$T$18,$T$20,$T$12,$T$14,$T$25,$T$35))</f>
        <v>13</v>
      </c>
    </row>
    <row r="13" spans="1:25" x14ac:dyDescent="0.3">
      <c r="B13" s="23" t="s">
        <v>40</v>
      </c>
      <c r="C13" s="2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3"/>
      <c r="S13" s="2">
        <f>I283</f>
        <v>-1</v>
      </c>
      <c r="T13" s="27" t="e">
        <f t="shared" si="12"/>
        <v>#NUM!</v>
      </c>
      <c r="U13" s="9"/>
    </row>
    <row r="14" spans="1:25" x14ac:dyDescent="0.3">
      <c r="B14" s="23" t="s">
        <v>41</v>
      </c>
      <c r="C14" s="23">
        <v>8.6</v>
      </c>
      <c r="D14" s="2">
        <f t="shared" ref="D14:D19" si="14">I55</f>
        <v>5</v>
      </c>
      <c r="E14" s="2">
        <f>I67</f>
        <v>0</v>
      </c>
      <c r="F14" s="2"/>
      <c r="G14" s="2">
        <f>I105</f>
        <v>5</v>
      </c>
      <c r="H14" s="2">
        <f>I119</f>
        <v>-3</v>
      </c>
      <c r="I14" s="2">
        <f>I133</f>
        <v>-2</v>
      </c>
      <c r="J14" s="2"/>
      <c r="K14" s="2">
        <f>I175</f>
        <v>1</v>
      </c>
      <c r="L14" s="2"/>
      <c r="M14" s="2">
        <f>I206</f>
        <v>5</v>
      </c>
      <c r="N14" s="2">
        <f>I216</f>
        <v>3</v>
      </c>
      <c r="O14" s="2"/>
      <c r="P14" s="2"/>
      <c r="Q14" s="2">
        <f>I255</f>
        <v>-1</v>
      </c>
      <c r="R14" s="23"/>
      <c r="S14" s="2"/>
      <c r="T14" s="27">
        <f t="shared" si="12"/>
        <v>16</v>
      </c>
      <c r="U14" s="9">
        <f>RANK(T14,($T$5:$T$10,$T$15:$T$18,$T$20,$T$12,$T$14,$T$25,$T$35))</f>
        <v>4</v>
      </c>
    </row>
    <row r="15" spans="1:25" x14ac:dyDescent="0.3">
      <c r="A15" t="s">
        <v>95</v>
      </c>
      <c r="B15" s="23" t="s">
        <v>60</v>
      </c>
      <c r="C15" s="23">
        <v>12.2</v>
      </c>
      <c r="D15" s="2">
        <f t="shared" si="14"/>
        <v>-10</v>
      </c>
      <c r="E15" s="2">
        <f t="shared" ref="E15:E18" si="15">I68</f>
        <v>-7</v>
      </c>
      <c r="F15" s="2"/>
      <c r="G15" s="2">
        <f>I106</f>
        <v>-14</v>
      </c>
      <c r="H15" s="2">
        <f>I120</f>
        <v>-12</v>
      </c>
      <c r="I15" s="2">
        <f>I134</f>
        <v>-2</v>
      </c>
      <c r="J15" s="2">
        <f>I151</f>
        <v>-7</v>
      </c>
      <c r="K15" s="2">
        <f>I167</f>
        <v>-10</v>
      </c>
      <c r="L15" s="2">
        <f>I186</f>
        <v>-1</v>
      </c>
      <c r="M15" s="2">
        <f>I201</f>
        <v>-15</v>
      </c>
      <c r="N15" s="2"/>
      <c r="O15" s="2">
        <f>I231</f>
        <v>2</v>
      </c>
      <c r="P15" s="2">
        <f>I240</f>
        <v>1</v>
      </c>
      <c r="Q15" s="2">
        <f>I253</f>
        <v>-2</v>
      </c>
      <c r="R15" s="23">
        <f>I272</f>
        <v>-3</v>
      </c>
      <c r="S15" s="2">
        <f>I281</f>
        <v>-8</v>
      </c>
      <c r="T15" s="27">
        <f t="shared" si="12"/>
        <v>-19</v>
      </c>
      <c r="U15" s="9">
        <f>RANK(T15,($T$5:$T$10,$T$15:$T$18,$T$20,$T$12,$T$14,$T$25,$T$35))</f>
        <v>9</v>
      </c>
    </row>
    <row r="16" spans="1:25" x14ac:dyDescent="0.3">
      <c r="B16" s="23" t="s">
        <v>83</v>
      </c>
      <c r="C16" s="23">
        <v>16.8</v>
      </c>
      <c r="D16" s="2">
        <f t="shared" si="14"/>
        <v>-10</v>
      </c>
      <c r="E16" s="2">
        <f t="shared" si="15"/>
        <v>-12</v>
      </c>
      <c r="F16" s="2"/>
      <c r="G16" s="2">
        <f>I107</f>
        <v>-8</v>
      </c>
      <c r="H16" s="2">
        <f>I121</f>
        <v>-16</v>
      </c>
      <c r="I16" s="2">
        <f>I135</f>
        <v>-4</v>
      </c>
      <c r="J16" s="2">
        <f>I152</f>
        <v>-4</v>
      </c>
      <c r="K16" s="2">
        <f>I168</f>
        <v>-21</v>
      </c>
      <c r="L16" s="2">
        <f>I187</f>
        <v>0</v>
      </c>
      <c r="M16" s="2">
        <f>I202</f>
        <v>-3</v>
      </c>
      <c r="N16" s="2">
        <f>I213</f>
        <v>0</v>
      </c>
      <c r="O16" s="2">
        <f>I224</f>
        <v>-3</v>
      </c>
      <c r="P16" s="2">
        <f>I236</f>
        <v>5</v>
      </c>
      <c r="Q16" s="2">
        <f>I249</f>
        <v>-10</v>
      </c>
      <c r="R16" s="2">
        <f>I268</f>
        <v>-3</v>
      </c>
      <c r="S16" s="2">
        <f>I277</f>
        <v>-8</v>
      </c>
      <c r="T16" s="27">
        <f t="shared" si="12"/>
        <v>-12</v>
      </c>
      <c r="U16" s="9">
        <f>RANK(T16,($T$5:$T$10,$T$15:$T$18,$T$20,$T$12,$T$14,$T$25,$T$35))</f>
        <v>8</v>
      </c>
    </row>
    <row r="17" spans="1:21" x14ac:dyDescent="0.3">
      <c r="B17" s="23" t="s">
        <v>43</v>
      </c>
      <c r="C17" s="23">
        <v>21.1</v>
      </c>
      <c r="D17" s="2">
        <f t="shared" si="14"/>
        <v>-19</v>
      </c>
      <c r="E17" s="2">
        <f t="shared" si="15"/>
        <v>-20</v>
      </c>
      <c r="F17" s="2"/>
      <c r="G17" s="2">
        <f>I108</f>
        <v>-5</v>
      </c>
      <c r="H17" s="2">
        <f>I122</f>
        <v>-14</v>
      </c>
      <c r="I17" s="2">
        <f>I136</f>
        <v>-20</v>
      </c>
      <c r="J17" s="2">
        <f>I153</f>
        <v>-5</v>
      </c>
      <c r="K17" s="2">
        <f>I169</f>
        <v>-15</v>
      </c>
      <c r="L17" s="2"/>
      <c r="M17" s="2"/>
      <c r="N17" s="2">
        <f>I217</f>
        <v>-6</v>
      </c>
      <c r="O17" s="2">
        <f>I227</f>
        <v>-9</v>
      </c>
      <c r="P17" s="2">
        <f>I238</f>
        <v>-8</v>
      </c>
      <c r="Q17" s="2">
        <f>I251</f>
        <v>3</v>
      </c>
      <c r="R17" s="2">
        <f>I270</f>
        <v>-4</v>
      </c>
      <c r="S17" s="2">
        <f>I279</f>
        <v>-7</v>
      </c>
      <c r="T17" s="27">
        <f t="shared" si="12"/>
        <v>-41</v>
      </c>
      <c r="U17" s="9">
        <f>RANK(T17,($T$5:$T$10,$T$15:$T$18,$T$20,$T$12,$T$14,$T$25,$T$35))</f>
        <v>12</v>
      </c>
    </row>
    <row r="18" spans="1:21" x14ac:dyDescent="0.3">
      <c r="B18" s="2" t="s">
        <v>30</v>
      </c>
      <c r="C18" s="64">
        <v>13</v>
      </c>
      <c r="D18" s="2">
        <f t="shared" si="14"/>
        <v>-8</v>
      </c>
      <c r="E18" s="2">
        <f t="shared" si="15"/>
        <v>-10</v>
      </c>
      <c r="F18" s="2">
        <f>I84</f>
        <v>-6</v>
      </c>
      <c r="G18" s="2">
        <f>I99</f>
        <v>-8</v>
      </c>
      <c r="H18" s="2"/>
      <c r="I18" s="2">
        <f>I143</f>
        <v>-8</v>
      </c>
      <c r="J18" s="2">
        <f>I157</f>
        <v>-4</v>
      </c>
      <c r="K18" s="2"/>
      <c r="L18" s="2">
        <f>I193</f>
        <v>4</v>
      </c>
      <c r="M18" s="2"/>
      <c r="N18" s="2"/>
      <c r="O18" s="2">
        <f>I230</f>
        <v>-4</v>
      </c>
      <c r="P18" s="2">
        <f>I239</f>
        <v>2</v>
      </c>
      <c r="Q18" s="2">
        <f>I252</f>
        <v>-2</v>
      </c>
      <c r="R18" s="2">
        <f>I271</f>
        <v>-2</v>
      </c>
      <c r="S18" s="2">
        <f>I280</f>
        <v>-8</v>
      </c>
      <c r="T18" s="27">
        <f t="shared" si="12"/>
        <v>-20</v>
      </c>
      <c r="U18" s="9">
        <f>RANK(T18,($T$5:$T$10,$T$15:$T$18,$T$20,$T$12,$T$14,$T$25,$T$35))</f>
        <v>10</v>
      </c>
    </row>
    <row r="19" spans="1:21" x14ac:dyDescent="0.3">
      <c r="A19" s="9"/>
      <c r="B19" s="23" t="s">
        <v>57</v>
      </c>
      <c r="C19" s="63">
        <v>43</v>
      </c>
      <c r="D19" s="2">
        <f t="shared" si="14"/>
        <v>-68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7" t="e">
        <f t="shared" si="12"/>
        <v>#NUM!</v>
      </c>
      <c r="U19" s="9"/>
    </row>
    <row r="20" spans="1:21" x14ac:dyDescent="0.3">
      <c r="B20" s="2" t="s">
        <v>87</v>
      </c>
      <c r="C20" s="2">
        <v>10.7</v>
      </c>
      <c r="D20" s="2"/>
      <c r="E20" s="2">
        <f>I73</f>
        <v>-7</v>
      </c>
      <c r="F20" s="2">
        <f>I86</f>
        <v>-6</v>
      </c>
      <c r="G20" s="2">
        <f>I101</f>
        <v>-5</v>
      </c>
      <c r="H20" s="2">
        <f>I118</f>
        <v>-6</v>
      </c>
      <c r="I20" s="2">
        <f>I132</f>
        <v>-12</v>
      </c>
      <c r="J20" s="72">
        <f>I150</f>
        <v>-11</v>
      </c>
      <c r="K20" s="2">
        <f>I166</f>
        <v>-5</v>
      </c>
      <c r="L20" s="2">
        <f>I185</f>
        <v>-2</v>
      </c>
      <c r="M20" s="2">
        <f>I200</f>
        <v>-9</v>
      </c>
      <c r="N20" s="2"/>
      <c r="O20" s="2">
        <f>I229</f>
        <v>-20</v>
      </c>
      <c r="P20" s="2"/>
      <c r="Q20" s="2">
        <f>I259</f>
        <v>-7</v>
      </c>
      <c r="R20" s="2"/>
      <c r="S20" s="2"/>
      <c r="T20" s="27">
        <f t="shared" si="12"/>
        <v>-47</v>
      </c>
      <c r="U20" s="9">
        <f>RANK(T20,($T$5:$T$10,$T$15:$T$18,$T$20,$T$12,$T$14,$T$25,$T$35))</f>
        <v>14</v>
      </c>
    </row>
    <row r="21" spans="1:21" x14ac:dyDescent="0.3">
      <c r="B21" s="2" t="s">
        <v>44</v>
      </c>
      <c r="C21" s="28">
        <v>22.8</v>
      </c>
      <c r="D21" s="2"/>
      <c r="E21" s="2">
        <f t="shared" ref="E21:E24" si="16">I74</f>
        <v>-41</v>
      </c>
      <c r="F21" s="2"/>
      <c r="G21" s="2"/>
      <c r="H21" s="2"/>
      <c r="I21" s="2"/>
      <c r="J21" s="2"/>
      <c r="K21" s="2"/>
      <c r="L21" s="50"/>
      <c r="M21" s="2"/>
      <c r="N21" s="2"/>
      <c r="O21" s="2"/>
      <c r="P21" s="2"/>
      <c r="Q21" s="2"/>
      <c r="R21" s="2"/>
      <c r="S21" s="2"/>
      <c r="T21" s="27" t="e">
        <f t="shared" si="12"/>
        <v>#NUM!</v>
      </c>
      <c r="U21" s="9"/>
    </row>
    <row r="22" spans="1:21" x14ac:dyDescent="0.3">
      <c r="B22" s="23" t="s">
        <v>70</v>
      </c>
      <c r="C22" s="23">
        <v>20.8</v>
      </c>
      <c r="D22" s="2"/>
      <c r="E22" s="2">
        <f t="shared" si="16"/>
        <v>-10</v>
      </c>
      <c r="F22" s="2"/>
      <c r="G22" s="2"/>
      <c r="H22" s="2"/>
      <c r="I22" s="2">
        <f>I138</f>
        <v>-12</v>
      </c>
      <c r="J22" s="2">
        <f>I155</f>
        <v>-18</v>
      </c>
      <c r="K22" s="2">
        <f>I171</f>
        <v>-18</v>
      </c>
      <c r="L22" s="50"/>
      <c r="M22" s="2"/>
      <c r="N22" s="2"/>
      <c r="O22" s="2"/>
      <c r="P22" s="2"/>
      <c r="Q22" s="2"/>
      <c r="R22" s="2"/>
      <c r="S22" s="2"/>
      <c r="T22" s="27" t="e">
        <f t="shared" si="12"/>
        <v>#NUM!</v>
      </c>
      <c r="U22" s="9"/>
    </row>
    <row r="23" spans="1:21" x14ac:dyDescent="0.3">
      <c r="B23" s="23" t="s">
        <v>85</v>
      </c>
      <c r="C23" s="23">
        <v>9.9</v>
      </c>
      <c r="D23" s="2"/>
      <c r="E23" s="2">
        <f t="shared" si="16"/>
        <v>-4</v>
      </c>
      <c r="F23" s="2">
        <f>I87</f>
        <v>-22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7" t="e">
        <f t="shared" si="12"/>
        <v>#NUM!</v>
      </c>
      <c r="U23" s="9"/>
    </row>
    <row r="24" spans="1:21" x14ac:dyDescent="0.3">
      <c r="B24" s="2" t="s">
        <v>52</v>
      </c>
      <c r="C24" s="23">
        <v>10.6</v>
      </c>
      <c r="D24" s="2"/>
      <c r="E24" s="2">
        <f t="shared" si="16"/>
        <v>-10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7" t="e">
        <f t="shared" si="12"/>
        <v>#NUM!</v>
      </c>
      <c r="U24" s="9"/>
    </row>
    <row r="25" spans="1:21" x14ac:dyDescent="0.3">
      <c r="B25" s="2" t="s">
        <v>86</v>
      </c>
      <c r="C25" s="2">
        <v>6.2</v>
      </c>
      <c r="D25" s="2"/>
      <c r="E25" s="2"/>
      <c r="F25" s="2">
        <f>I88</f>
        <v>-12</v>
      </c>
      <c r="G25" s="2"/>
      <c r="H25" s="2">
        <f>I123</f>
        <v>-9</v>
      </c>
      <c r="I25" s="2"/>
      <c r="J25" s="2">
        <f>I158</f>
        <v>-10</v>
      </c>
      <c r="K25" s="2">
        <f>I173</f>
        <v>-4</v>
      </c>
      <c r="L25" s="2">
        <f>I190</f>
        <v>4</v>
      </c>
      <c r="M25" s="2">
        <f>I204</f>
        <v>0</v>
      </c>
      <c r="N25" s="2"/>
      <c r="O25" s="2">
        <f>I228</f>
        <v>2</v>
      </c>
      <c r="P25" s="2"/>
      <c r="Q25" s="2">
        <f>I260</f>
        <v>-5</v>
      </c>
      <c r="R25" s="2"/>
      <c r="S25" s="2"/>
      <c r="T25" s="27">
        <f t="shared" ref="T25" si="17">SUM(LARGE(D25:S25,1))+SUM(LARGE(D25:S25,2))+SUM(LARGE(D25:S25,3))+SUM(LARGE(D25:S25,4))+SUM(LARGE(D25:S25,5))+SUM(LARGE(D25:S25,6))+SUM(LARGE(D25:S25,7))+SUM(LARGE(D25:S25,8))</f>
        <v>-34</v>
      </c>
      <c r="U25" s="9">
        <f>RANK(T25,($T$5:$T$10,$T$15:$T$18,$T$20,$T$12,$T$14,$T$25,$T$35))</f>
        <v>11</v>
      </c>
    </row>
    <row r="26" spans="1:21" x14ac:dyDescent="0.3">
      <c r="B26" s="2" t="s">
        <v>88</v>
      </c>
      <c r="C26" s="2">
        <v>11.7</v>
      </c>
      <c r="D26" s="2"/>
      <c r="E26" s="2"/>
      <c r="F26" s="2">
        <f>I91</f>
        <v>-17</v>
      </c>
      <c r="G26" s="2">
        <f>I104</f>
        <v>-2</v>
      </c>
      <c r="H26" s="2"/>
      <c r="I26" s="2"/>
      <c r="J26" s="2"/>
      <c r="K26" s="2"/>
      <c r="L26" s="2"/>
      <c r="M26" s="2"/>
      <c r="N26" s="2"/>
      <c r="O26" s="2"/>
      <c r="P26" s="2"/>
      <c r="Q26" s="2">
        <f>I256</f>
        <v>-14</v>
      </c>
      <c r="R26" s="2"/>
      <c r="S26" s="2"/>
      <c r="T26" s="27" t="e">
        <f t="shared" ref="T26:T33" si="18">SUM(LARGE(D26:S26,1))+SUM(LARGE(D26:S26,2))+SUM(LARGE(D26:S26,3))+SUM(LARGE(D26:S26,4))+SUM(LARGE(D26:S26,5))+SUM(LARGE(D26:S26,6))+SUM(LARGE(D26:S26,7))+SUM(LARGE(D26:S26,8))</f>
        <v>#NUM!</v>
      </c>
      <c r="U26" s="9"/>
    </row>
    <row r="27" spans="1:21" x14ac:dyDescent="0.3">
      <c r="B27" s="2" t="s">
        <v>63</v>
      </c>
      <c r="C27" s="2">
        <v>6.1</v>
      </c>
      <c r="D27" s="2"/>
      <c r="E27" s="2"/>
      <c r="F27" s="2">
        <f>I92</f>
        <v>-1</v>
      </c>
      <c r="G27" s="2"/>
      <c r="H27" s="2"/>
      <c r="I27" s="2">
        <f>I140</f>
        <v>-6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7" t="e">
        <f t="shared" si="18"/>
        <v>#NUM!</v>
      </c>
      <c r="U27" s="9"/>
    </row>
    <row r="28" spans="1:21" x14ac:dyDescent="0.3">
      <c r="B28" s="2" t="s">
        <v>89</v>
      </c>
      <c r="C28" s="2">
        <v>18.100000000000001</v>
      </c>
      <c r="D28" s="2"/>
      <c r="E28" s="2"/>
      <c r="F28" s="2">
        <f>I90</f>
        <v>-19</v>
      </c>
      <c r="G28" s="2">
        <f>I103</f>
        <v>-5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7" t="e">
        <f t="shared" si="18"/>
        <v>#NUM!</v>
      </c>
      <c r="U28" s="9"/>
    </row>
    <row r="29" spans="1:21" x14ac:dyDescent="0.3">
      <c r="B29" s="2" t="s">
        <v>90</v>
      </c>
      <c r="C29" s="2">
        <v>15</v>
      </c>
      <c r="D29" s="2"/>
      <c r="E29" s="2"/>
      <c r="F29" s="2">
        <f>I89</f>
        <v>-11</v>
      </c>
      <c r="G29" s="2">
        <f>I102</f>
        <v>-7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7" t="e">
        <f t="shared" si="18"/>
        <v>#NUM!</v>
      </c>
      <c r="U29" s="9"/>
    </row>
    <row r="30" spans="1:21" x14ac:dyDescent="0.3">
      <c r="B30" s="2" t="s">
        <v>91</v>
      </c>
      <c r="C30" s="2">
        <v>47</v>
      </c>
      <c r="D30" s="2"/>
      <c r="E30" s="2"/>
      <c r="F30" s="2"/>
      <c r="G30" s="2">
        <f>I109</f>
        <v>-23</v>
      </c>
      <c r="H30" s="2"/>
      <c r="I30" s="50"/>
      <c r="J30" s="2"/>
      <c r="K30" s="2"/>
      <c r="L30" s="2"/>
      <c r="M30" s="2">
        <f>I205</f>
        <v>-23</v>
      </c>
      <c r="N30" s="2">
        <f>I215</f>
        <v>-4</v>
      </c>
      <c r="O30" s="2">
        <f>I226</f>
        <v>-15</v>
      </c>
      <c r="P30" s="2"/>
      <c r="Q30" s="2"/>
      <c r="R30" s="2"/>
      <c r="S30" s="2"/>
      <c r="T30" s="27" t="e">
        <f t="shared" si="18"/>
        <v>#NUM!</v>
      </c>
      <c r="U30" s="9"/>
    </row>
    <row r="31" spans="1:21" x14ac:dyDescent="0.3">
      <c r="B31" s="2" t="s">
        <v>92</v>
      </c>
      <c r="C31" s="2">
        <v>8.1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7" t="e">
        <f t="shared" si="18"/>
        <v>#NUM!</v>
      </c>
      <c r="U31" s="9"/>
    </row>
    <row r="32" spans="1:21" x14ac:dyDescent="0.3">
      <c r="B32" s="2" t="s">
        <v>93</v>
      </c>
      <c r="C32" s="2">
        <v>10.8</v>
      </c>
      <c r="D32" s="2"/>
      <c r="E32" s="2"/>
      <c r="F32" s="2"/>
      <c r="G32" s="2">
        <f>I110</f>
        <v>-3</v>
      </c>
      <c r="H32" s="2"/>
      <c r="I32" s="2"/>
      <c r="J32" s="2"/>
      <c r="K32" s="2">
        <f>I176</f>
        <v>-13</v>
      </c>
      <c r="L32" s="2">
        <f>I192</f>
        <v>-1</v>
      </c>
      <c r="M32" s="2"/>
      <c r="N32" s="2"/>
      <c r="O32" s="2"/>
      <c r="P32" s="2"/>
      <c r="Q32" s="2">
        <f>I258</f>
        <v>-5</v>
      </c>
      <c r="R32" s="2"/>
      <c r="S32" s="2"/>
      <c r="T32" s="27" t="e">
        <f t="shared" si="18"/>
        <v>#NUM!</v>
      </c>
      <c r="U32" s="9"/>
    </row>
    <row r="33" spans="1:21" x14ac:dyDescent="0.3">
      <c r="B33" s="2" t="s">
        <v>94</v>
      </c>
      <c r="C33" s="2">
        <v>-0.7</v>
      </c>
      <c r="D33" s="2"/>
      <c r="E33" s="2"/>
      <c r="F33" s="2"/>
      <c r="G33" s="2">
        <f>I111</f>
        <v>-1</v>
      </c>
      <c r="H33" s="2"/>
      <c r="I33" s="2"/>
      <c r="J33" s="2"/>
      <c r="K33" s="2"/>
      <c r="L33" s="50"/>
      <c r="M33" s="2"/>
      <c r="N33" s="2"/>
      <c r="O33" s="2"/>
      <c r="P33" s="2"/>
      <c r="Q33" s="2"/>
      <c r="R33" s="2"/>
      <c r="S33" s="2"/>
      <c r="T33" s="27" t="e">
        <f t="shared" si="18"/>
        <v>#NUM!</v>
      </c>
      <c r="U33" s="9"/>
    </row>
    <row r="34" spans="1:21" x14ac:dyDescent="0.3">
      <c r="B34" s="2" t="s">
        <v>62</v>
      </c>
      <c r="C34" s="2">
        <v>10.8</v>
      </c>
      <c r="D34" s="2"/>
      <c r="E34" s="2"/>
      <c r="F34" s="2"/>
      <c r="G34" s="2"/>
      <c r="H34" s="2">
        <f>I124</f>
        <v>-6</v>
      </c>
      <c r="I34" s="2">
        <f>I137</f>
        <v>-27</v>
      </c>
      <c r="J34" s="2"/>
      <c r="K34" s="2"/>
      <c r="L34" s="50"/>
      <c r="M34" s="2"/>
      <c r="N34" s="2"/>
      <c r="O34" s="2"/>
      <c r="P34" s="2"/>
      <c r="Q34" s="2"/>
      <c r="R34" s="2"/>
      <c r="S34" s="2"/>
      <c r="T34" s="27" t="e">
        <f t="shared" ref="T34:T35" si="19">SUM(LARGE(D34:S34,1))+SUM(LARGE(D34:S34,2))+SUM(LARGE(D34:S34,3))+SUM(LARGE(D34:S34,4))+SUM(LARGE(D34:S34,5))+SUM(LARGE(D34:S34,6))+SUM(LARGE(D34:S34,7))+SUM(LARGE(D34:S34,8))</f>
        <v>#NUM!</v>
      </c>
      <c r="U34" s="9"/>
    </row>
    <row r="35" spans="1:21" x14ac:dyDescent="0.3">
      <c r="B35" s="2" t="s">
        <v>96</v>
      </c>
      <c r="C35" s="2">
        <v>24.4</v>
      </c>
      <c r="D35" s="2"/>
      <c r="E35" s="2"/>
      <c r="F35" s="2"/>
      <c r="G35" s="2"/>
      <c r="H35" s="2">
        <f>I125</f>
        <v>-25</v>
      </c>
      <c r="I35" s="2"/>
      <c r="J35" s="2">
        <f>I154</f>
        <v>-17</v>
      </c>
      <c r="K35" s="2">
        <f>I170</f>
        <v>-22</v>
      </c>
      <c r="L35" s="2">
        <f>I188</f>
        <v>-8</v>
      </c>
      <c r="M35" s="2">
        <f>I203</f>
        <v>-11</v>
      </c>
      <c r="N35" s="2">
        <f>I214</f>
        <v>-18</v>
      </c>
      <c r="O35" s="2">
        <f>I225</f>
        <v>-18</v>
      </c>
      <c r="P35" s="2">
        <f>I237</f>
        <v>-13</v>
      </c>
      <c r="Q35" s="2">
        <f>I250</f>
        <v>-20</v>
      </c>
      <c r="R35" s="2">
        <f>I269</f>
        <v>-16</v>
      </c>
      <c r="S35" s="2">
        <f>I278</f>
        <v>-14</v>
      </c>
      <c r="T35" s="27">
        <f t="shared" si="19"/>
        <v>-115</v>
      </c>
      <c r="U35" s="9">
        <f>RANK(T35,($T$5:$T$10,$T$15:$T$18,$T$20,$T$12,$T$14,$T$25,$T$35))</f>
        <v>15</v>
      </c>
    </row>
    <row r="36" spans="1:21" x14ac:dyDescent="0.3">
      <c r="B36" s="23" t="s">
        <v>97</v>
      </c>
      <c r="C36" s="23">
        <v>5.2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7" t="e">
        <f t="shared" ref="T36" si="20">SUM(LARGE(D36:S36,1))+SUM(LARGE(D36:S36,2))+SUM(LARGE(D36:S36,3))+SUM(LARGE(D36:S36,4))+SUM(LARGE(D36:S36,5))+SUM(LARGE(D36:S36,6))+SUM(LARGE(D36:S36,7))+SUM(LARGE(D36:S36,8))</f>
        <v>#NUM!</v>
      </c>
      <c r="U36" s="9"/>
    </row>
    <row r="37" spans="1:21" x14ac:dyDescent="0.3">
      <c r="B37" s="23" t="s">
        <v>98</v>
      </c>
      <c r="C37" s="23">
        <v>11.5</v>
      </c>
      <c r="D37" s="2"/>
      <c r="E37" s="2"/>
      <c r="F37" s="2"/>
      <c r="G37" s="2"/>
      <c r="H37" s="2"/>
      <c r="I37" s="2">
        <f>I141</f>
        <v>-9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7" t="e">
        <f t="shared" ref="T37" si="21">SUM(LARGE(D37:S37,1))+SUM(LARGE(D37:S37,2))+SUM(LARGE(D37:S37,3))+SUM(LARGE(D37:S37,4))+SUM(LARGE(D37:S37,5))+SUM(LARGE(D37:S37,6))+SUM(LARGE(D37:S37,7))+SUM(LARGE(D37:S37,8))</f>
        <v>#NUM!</v>
      </c>
      <c r="U37" s="9"/>
    </row>
    <row r="38" spans="1:21" x14ac:dyDescent="0.3">
      <c r="B38" s="23" t="s">
        <v>99</v>
      </c>
      <c r="C38" s="23">
        <v>32</v>
      </c>
      <c r="D38" s="2"/>
      <c r="E38" s="2"/>
      <c r="F38" s="2"/>
      <c r="G38" s="2"/>
      <c r="H38" s="2"/>
      <c r="I38" s="2">
        <f>I144</f>
        <v>-18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7" t="e">
        <f t="shared" ref="T38" si="22">SUM(LARGE(D38:S38,1))+SUM(LARGE(D38:S38,2))+SUM(LARGE(D38:S38,3))+SUM(LARGE(D38:S38,4))+SUM(LARGE(D38:S38,5))+SUM(LARGE(D38:S38,6))+SUM(LARGE(D38:S38,7))+SUM(LARGE(D38:S38,8))</f>
        <v>#NUM!</v>
      </c>
      <c r="U38" s="9"/>
    </row>
    <row r="39" spans="1:21" x14ac:dyDescent="0.3">
      <c r="B39" s="23" t="s">
        <v>100</v>
      </c>
      <c r="C39" s="23">
        <v>8.9</v>
      </c>
      <c r="D39" s="2"/>
      <c r="E39" s="2"/>
      <c r="F39" s="2"/>
      <c r="G39" s="2"/>
      <c r="H39" s="2"/>
      <c r="I39" s="2">
        <f>I142</f>
        <v>-13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7" t="e">
        <f t="shared" ref="T39" si="23">SUM(LARGE(D39:S39,1))+SUM(LARGE(D39:S39,2))+SUM(LARGE(D39:S39,3))+SUM(LARGE(D39:S39,4))+SUM(LARGE(D39:S39,5))+SUM(LARGE(D39:S39,6))+SUM(LARGE(D39:S39,7))+SUM(LARGE(D39:S39,8))</f>
        <v>#NUM!</v>
      </c>
      <c r="U39" s="9"/>
    </row>
    <row r="40" spans="1:21" x14ac:dyDescent="0.3">
      <c r="B40" s="23" t="s">
        <v>101</v>
      </c>
      <c r="C40" s="23">
        <v>9.9</v>
      </c>
      <c r="D40" s="2"/>
      <c r="E40" s="2"/>
      <c r="F40" s="2"/>
      <c r="G40" s="2"/>
      <c r="H40" s="2"/>
      <c r="I40" s="2"/>
      <c r="J40" s="2">
        <f>I159</f>
        <v>-13</v>
      </c>
      <c r="K40" s="2">
        <f>I174</f>
        <v>-10</v>
      </c>
      <c r="L40" s="2">
        <f>I191</f>
        <v>-4</v>
      </c>
      <c r="M40" s="2"/>
      <c r="N40" s="2"/>
      <c r="O40" s="2"/>
      <c r="P40" s="2"/>
      <c r="Q40" s="2"/>
      <c r="R40" s="2"/>
      <c r="S40" s="2"/>
      <c r="T40" s="27" t="e">
        <f t="shared" ref="T40" si="24">SUM(LARGE(D40:S40,1))+SUM(LARGE(D40:S40,2))+SUM(LARGE(D40:S40,3))+SUM(LARGE(D40:S40,4))+SUM(LARGE(D40:S40,5))+SUM(LARGE(D40:S40,6))+SUM(LARGE(D40:S40,7))+SUM(LARGE(D40:S40,8))</f>
        <v>#NUM!</v>
      </c>
      <c r="U40" s="9"/>
    </row>
    <row r="41" spans="1:21" x14ac:dyDescent="0.3">
      <c r="B41" s="23" t="s">
        <v>102</v>
      </c>
      <c r="C41" s="23">
        <v>10.4</v>
      </c>
      <c r="D41" s="2"/>
      <c r="E41" s="2"/>
      <c r="F41" s="2"/>
      <c r="G41" s="2"/>
      <c r="H41" s="2"/>
      <c r="I41" s="2"/>
      <c r="J41" s="2"/>
      <c r="K41" s="2">
        <f>I177</f>
        <v>-21</v>
      </c>
      <c r="L41" s="2"/>
      <c r="M41" s="2"/>
      <c r="N41" s="2"/>
      <c r="O41" s="2"/>
      <c r="P41" s="2"/>
      <c r="Q41" s="2"/>
      <c r="R41" s="2"/>
      <c r="S41" s="2"/>
      <c r="T41" s="27" t="e">
        <f t="shared" ref="T41" si="25">SUM(LARGE(D41:S41,1))+SUM(LARGE(D41:S41,2))+SUM(LARGE(D41:S41,3))+SUM(LARGE(D41:S41,4))+SUM(LARGE(D41:S41,5))+SUM(LARGE(D41:S41,6))+SUM(LARGE(D41:S41,7))+SUM(LARGE(D41:S41,8))</f>
        <v>#NUM!</v>
      </c>
      <c r="U41" s="9"/>
    </row>
    <row r="42" spans="1:21" x14ac:dyDescent="0.3">
      <c r="B42" s="23" t="s">
        <v>103</v>
      </c>
      <c r="C42" s="23">
        <v>17.600000000000001</v>
      </c>
      <c r="D42" s="2"/>
      <c r="E42" s="2"/>
      <c r="F42" s="2"/>
      <c r="G42" s="2"/>
      <c r="H42" s="2"/>
      <c r="I42" s="2"/>
      <c r="J42" s="2"/>
      <c r="K42" s="2">
        <f>I178</f>
        <v>-17</v>
      </c>
      <c r="L42" s="2"/>
      <c r="M42" s="2"/>
      <c r="N42" s="2"/>
      <c r="O42" s="2"/>
      <c r="P42" s="2"/>
      <c r="Q42" s="2"/>
      <c r="R42" s="2"/>
      <c r="S42" s="2"/>
      <c r="T42" s="27" t="e">
        <f t="shared" ref="T42:T43" si="26">SUM(LARGE(D42:S42,1))+SUM(LARGE(D42:S42,2))+SUM(LARGE(D42:S42,3))+SUM(LARGE(D42:S42,4))+SUM(LARGE(D42:S42,5))+SUM(LARGE(D42:S42,6))+SUM(LARGE(D42:S42,7))+SUM(LARGE(D42:S42,8))</f>
        <v>#NUM!</v>
      </c>
      <c r="U42" s="9"/>
    </row>
    <row r="43" spans="1:21" x14ac:dyDescent="0.3">
      <c r="B43" s="23" t="s">
        <v>105</v>
      </c>
      <c r="C43" s="23">
        <v>15.5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>
        <f>I241</f>
        <v>-12</v>
      </c>
      <c r="Q43" s="2">
        <f>I254</f>
        <v>-12</v>
      </c>
      <c r="R43" s="2">
        <f>I273</f>
        <v>-18</v>
      </c>
      <c r="S43" s="2"/>
      <c r="T43" s="27" t="e">
        <f t="shared" si="26"/>
        <v>#NUM!</v>
      </c>
      <c r="U43" s="9"/>
    </row>
    <row r="44" spans="1:21" x14ac:dyDescent="0.3">
      <c r="B44" s="23" t="s">
        <v>106</v>
      </c>
      <c r="C44" s="23">
        <v>11.4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f>I261</f>
        <v>-3</v>
      </c>
      <c r="R44" s="2"/>
      <c r="S44" s="2"/>
      <c r="T44" s="27" t="e">
        <f t="shared" ref="T44" si="27">SUM(LARGE(D44:S44,1))+SUM(LARGE(D44:S44,2))+SUM(LARGE(D44:S44,3))+SUM(LARGE(D44:S44,4))+SUM(LARGE(D44:S44,5))+SUM(LARGE(D44:S44,6))+SUM(LARGE(D44:S44,7))+SUM(LARGE(D44:S44,8))</f>
        <v>#NUM!</v>
      </c>
      <c r="U44" s="9"/>
    </row>
    <row r="45" spans="1:21" x14ac:dyDescent="0.3">
      <c r="B45" s="23" t="s">
        <v>59</v>
      </c>
      <c r="C45" s="23">
        <v>4.0999999999999996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>
        <f>I242</f>
        <v>2</v>
      </c>
      <c r="Q45" s="2"/>
      <c r="R45" s="2"/>
      <c r="S45" s="2"/>
      <c r="T45" s="27" t="e">
        <f t="shared" si="12"/>
        <v>#NUM!</v>
      </c>
      <c r="U45" s="9"/>
    </row>
    <row r="46" spans="1:21" x14ac:dyDescent="0.3">
      <c r="B46" s="29"/>
      <c r="C46" s="29"/>
      <c r="P46" s="9"/>
      <c r="Q46" s="9"/>
      <c r="R46" s="9"/>
      <c r="S46" s="9"/>
      <c r="T46" s="9"/>
      <c r="U46" s="9"/>
    </row>
    <row r="47" spans="1:21" x14ac:dyDescent="0.3">
      <c r="A47" t="s">
        <v>11</v>
      </c>
      <c r="P47" s="9"/>
      <c r="Q47" s="9"/>
      <c r="R47" s="9"/>
      <c r="S47" s="9"/>
      <c r="T47" s="9"/>
      <c r="U47" s="9"/>
    </row>
    <row r="48" spans="1:21" x14ac:dyDescent="0.3">
      <c r="B48" s="2" t="s">
        <v>6</v>
      </c>
      <c r="C48" s="2" t="s">
        <v>9</v>
      </c>
      <c r="D48" s="2" t="s">
        <v>7</v>
      </c>
      <c r="E48" s="2" t="s">
        <v>0</v>
      </c>
      <c r="F48" s="2" t="s">
        <v>2</v>
      </c>
      <c r="G48" s="2" t="s">
        <v>1</v>
      </c>
      <c r="H48" s="2" t="s">
        <v>3</v>
      </c>
      <c r="I48" s="2" t="s">
        <v>4</v>
      </c>
      <c r="J48" s="2" t="s">
        <v>5</v>
      </c>
    </row>
    <row r="49" spans="2:12" x14ac:dyDescent="0.3">
      <c r="B49" s="37" t="s">
        <v>14</v>
      </c>
      <c r="C49" s="42">
        <v>43800</v>
      </c>
      <c r="D49" s="42" t="s">
        <v>22</v>
      </c>
      <c r="E49" s="9">
        <f t="shared" ref="E49:E54" si="28">ROUND(C5/2,1)</f>
        <v>4.5</v>
      </c>
      <c r="F49" s="38">
        <v>72</v>
      </c>
      <c r="G49" s="38">
        <v>72</v>
      </c>
      <c r="H49" s="38">
        <f t="shared" ref="H49:H117" si="29">F49-ROUND(E49,0)</f>
        <v>67</v>
      </c>
      <c r="I49" s="38">
        <f t="shared" ref="I49:I117" si="30">G49-H49</f>
        <v>5</v>
      </c>
      <c r="J49" s="65">
        <f>IF(I49&gt;0, E49-I49*0.2, IF(I49&lt;-3, E49+0.1, E49))</f>
        <v>3.5</v>
      </c>
    </row>
    <row r="50" spans="2:12" x14ac:dyDescent="0.3">
      <c r="B50" s="28" t="s">
        <v>15</v>
      </c>
      <c r="C50" s="8">
        <v>43800</v>
      </c>
      <c r="D50" s="8" t="s">
        <v>22</v>
      </c>
      <c r="E50" s="9">
        <f t="shared" si="28"/>
        <v>2.7</v>
      </c>
      <c r="F50" s="9">
        <v>76</v>
      </c>
      <c r="G50" s="9">
        <v>72</v>
      </c>
      <c r="H50" s="9">
        <f t="shared" si="29"/>
        <v>73</v>
      </c>
      <c r="I50" s="9">
        <f t="shared" si="30"/>
        <v>-1</v>
      </c>
      <c r="J50" s="47">
        <f t="shared" ref="J50:J126" si="31">IF(I50&gt;0, E50-I50*0.2, IF(I50&lt;-3, E50+0.1, E50))</f>
        <v>2.7</v>
      </c>
    </row>
    <row r="51" spans="2:12" x14ac:dyDescent="0.3">
      <c r="B51" s="28" t="s">
        <v>35</v>
      </c>
      <c r="C51" s="8">
        <v>43800</v>
      </c>
      <c r="D51" s="8" t="s">
        <v>22</v>
      </c>
      <c r="E51" s="9">
        <f t="shared" si="28"/>
        <v>1.9</v>
      </c>
      <c r="F51" s="9">
        <v>75</v>
      </c>
      <c r="G51" s="9">
        <v>72</v>
      </c>
      <c r="H51" s="9">
        <f t="shared" si="29"/>
        <v>73</v>
      </c>
      <c r="I51" s="9">
        <f t="shared" si="30"/>
        <v>-1</v>
      </c>
      <c r="J51" s="47">
        <f t="shared" si="31"/>
        <v>1.9</v>
      </c>
    </row>
    <row r="52" spans="2:12" outlineLevel="1" x14ac:dyDescent="0.3">
      <c r="B52" s="28" t="s">
        <v>36</v>
      </c>
      <c r="C52" s="8">
        <v>43800</v>
      </c>
      <c r="D52" s="8" t="s">
        <v>22</v>
      </c>
      <c r="E52" s="9">
        <f t="shared" si="28"/>
        <v>4.2</v>
      </c>
      <c r="F52" s="29">
        <v>71</v>
      </c>
      <c r="G52" s="9">
        <v>72</v>
      </c>
      <c r="H52" s="9">
        <f t="shared" si="29"/>
        <v>67</v>
      </c>
      <c r="I52" s="9">
        <f t="shared" si="30"/>
        <v>5</v>
      </c>
      <c r="J52" s="47">
        <f t="shared" si="31"/>
        <v>3.2</v>
      </c>
    </row>
    <row r="53" spans="2:12" outlineLevel="1" x14ac:dyDescent="0.3">
      <c r="B53" s="28" t="s">
        <v>37</v>
      </c>
      <c r="C53" s="8">
        <v>43800</v>
      </c>
      <c r="D53" s="8" t="s">
        <v>22</v>
      </c>
      <c r="E53" s="44">
        <f t="shared" si="28"/>
        <v>9</v>
      </c>
      <c r="F53" s="29">
        <v>80</v>
      </c>
      <c r="G53" s="9">
        <v>72</v>
      </c>
      <c r="H53" s="9">
        <f t="shared" si="29"/>
        <v>71</v>
      </c>
      <c r="I53" s="9">
        <f t="shared" si="30"/>
        <v>1</v>
      </c>
      <c r="J53" s="47">
        <f t="shared" si="31"/>
        <v>8.8000000000000007</v>
      </c>
    </row>
    <row r="54" spans="2:12" outlineLevel="1" x14ac:dyDescent="0.3">
      <c r="B54" s="28" t="s">
        <v>8</v>
      </c>
      <c r="C54" s="8">
        <v>43800</v>
      </c>
      <c r="D54" s="8" t="s">
        <v>22</v>
      </c>
      <c r="E54" s="9">
        <f t="shared" si="28"/>
        <v>6.1</v>
      </c>
      <c r="F54" s="29">
        <v>75</v>
      </c>
      <c r="G54" s="9">
        <v>72</v>
      </c>
      <c r="H54" s="9">
        <f t="shared" si="29"/>
        <v>69</v>
      </c>
      <c r="I54" s="9">
        <f t="shared" si="30"/>
        <v>3</v>
      </c>
      <c r="J54" s="47">
        <f t="shared" si="31"/>
        <v>5.5</v>
      </c>
    </row>
    <row r="55" spans="2:12" outlineLevel="1" x14ac:dyDescent="0.3">
      <c r="B55" s="28" t="s">
        <v>41</v>
      </c>
      <c r="C55" s="8">
        <v>43800</v>
      </c>
      <c r="D55" s="8" t="s">
        <v>22</v>
      </c>
      <c r="E55" s="9">
        <f>ROUND(C14/2,1)</f>
        <v>4.3</v>
      </c>
      <c r="F55" s="9">
        <v>71</v>
      </c>
      <c r="G55" s="9">
        <v>72</v>
      </c>
      <c r="H55" s="9">
        <f t="shared" si="29"/>
        <v>67</v>
      </c>
      <c r="I55" s="9">
        <f t="shared" si="30"/>
        <v>5</v>
      </c>
      <c r="J55" s="47">
        <f t="shared" si="31"/>
        <v>3.3</v>
      </c>
    </row>
    <row r="56" spans="2:12" outlineLevel="1" x14ac:dyDescent="0.3">
      <c r="B56" s="28" t="s">
        <v>60</v>
      </c>
      <c r="C56" s="8">
        <v>43800</v>
      </c>
      <c r="D56" s="8" t="s">
        <v>22</v>
      </c>
      <c r="E56" s="9">
        <f>ROUND(C15/2,1)</f>
        <v>6.1</v>
      </c>
      <c r="F56" s="29">
        <v>88</v>
      </c>
      <c r="G56" s="9">
        <v>72</v>
      </c>
      <c r="H56" s="9">
        <f t="shared" si="29"/>
        <v>82</v>
      </c>
      <c r="I56" s="9">
        <f t="shared" si="30"/>
        <v>-10</v>
      </c>
      <c r="J56" s="47">
        <f t="shared" si="31"/>
        <v>6.1999999999999993</v>
      </c>
    </row>
    <row r="57" spans="2:12" outlineLevel="1" x14ac:dyDescent="0.3">
      <c r="B57" s="28" t="s">
        <v>83</v>
      </c>
      <c r="C57" s="8">
        <v>43800</v>
      </c>
      <c r="D57" s="8" t="s">
        <v>22</v>
      </c>
      <c r="E57" s="9">
        <f>ROUND(C16/2,1)</f>
        <v>8.4</v>
      </c>
      <c r="F57" s="9">
        <v>90</v>
      </c>
      <c r="G57" s="9">
        <v>72</v>
      </c>
      <c r="H57" s="9">
        <f t="shared" si="29"/>
        <v>82</v>
      </c>
      <c r="I57" s="9">
        <f t="shared" si="30"/>
        <v>-10</v>
      </c>
      <c r="J57" s="47">
        <f t="shared" si="31"/>
        <v>8.5</v>
      </c>
    </row>
    <row r="58" spans="2:12" outlineLevel="1" x14ac:dyDescent="0.3">
      <c r="B58" s="28" t="s">
        <v>43</v>
      </c>
      <c r="C58" s="8">
        <v>43800</v>
      </c>
      <c r="D58" s="8" t="s">
        <v>22</v>
      </c>
      <c r="E58" s="9">
        <f>ROUND(C17/2,1)</f>
        <v>10.6</v>
      </c>
      <c r="F58" s="29">
        <v>102</v>
      </c>
      <c r="G58" s="9">
        <v>72</v>
      </c>
      <c r="H58" s="9">
        <f t="shared" si="29"/>
        <v>91</v>
      </c>
      <c r="I58" s="9">
        <f t="shared" si="30"/>
        <v>-19</v>
      </c>
      <c r="J58" s="47">
        <f t="shared" si="31"/>
        <v>10.7</v>
      </c>
    </row>
    <row r="59" spans="2:12" outlineLevel="1" x14ac:dyDescent="0.3">
      <c r="B59" s="28" t="s">
        <v>30</v>
      </c>
      <c r="C59" s="8">
        <v>43800</v>
      </c>
      <c r="D59" s="8" t="s">
        <v>22</v>
      </c>
      <c r="E59" s="9">
        <f>ROUND(C18/2,1)</f>
        <v>6.5</v>
      </c>
      <c r="F59" s="29">
        <v>87</v>
      </c>
      <c r="G59" s="9">
        <v>72</v>
      </c>
      <c r="H59" s="9">
        <f t="shared" si="29"/>
        <v>80</v>
      </c>
      <c r="I59" s="9">
        <f t="shared" si="30"/>
        <v>-8</v>
      </c>
      <c r="J59" s="47">
        <f t="shared" si="31"/>
        <v>6.6</v>
      </c>
    </row>
    <row r="60" spans="2:12" outlineLevel="1" x14ac:dyDescent="0.3">
      <c r="B60" s="31" t="s">
        <v>57</v>
      </c>
      <c r="C60" s="32">
        <v>43800</v>
      </c>
      <c r="D60" s="32" t="s">
        <v>22</v>
      </c>
      <c r="E60" s="44">
        <f>18</f>
        <v>18</v>
      </c>
      <c r="F60" s="34">
        <v>158</v>
      </c>
      <c r="G60" s="34">
        <v>72</v>
      </c>
      <c r="H60" s="34">
        <f t="shared" si="29"/>
        <v>140</v>
      </c>
      <c r="I60" s="34">
        <f t="shared" si="30"/>
        <v>-68</v>
      </c>
      <c r="J60" s="66">
        <v>18</v>
      </c>
      <c r="L60" t="s">
        <v>84</v>
      </c>
    </row>
    <row r="61" spans="2:12" outlineLevel="1" x14ac:dyDescent="0.3">
      <c r="B61" s="3" t="s">
        <v>14</v>
      </c>
      <c r="C61" s="42">
        <f>E3</f>
        <v>43807</v>
      </c>
      <c r="D61" s="16" t="s">
        <v>16</v>
      </c>
      <c r="E61" s="38">
        <f>J49</f>
        <v>3.5</v>
      </c>
      <c r="F61" s="38">
        <v>75</v>
      </c>
      <c r="G61" s="38">
        <v>72</v>
      </c>
      <c r="H61" s="38">
        <f t="shared" si="29"/>
        <v>71</v>
      </c>
      <c r="I61" s="38">
        <f t="shared" si="30"/>
        <v>1</v>
      </c>
      <c r="J61" s="65">
        <f t="shared" si="31"/>
        <v>3.3</v>
      </c>
    </row>
    <row r="62" spans="2:12" outlineLevel="1" x14ac:dyDescent="0.3">
      <c r="B62" s="7" t="s">
        <v>15</v>
      </c>
      <c r="C62" s="8">
        <v>43807</v>
      </c>
      <c r="D62" s="15" t="s">
        <v>16</v>
      </c>
      <c r="E62" s="9">
        <f>J50</f>
        <v>2.7</v>
      </c>
      <c r="F62" s="29">
        <v>72</v>
      </c>
      <c r="G62" s="9">
        <v>72</v>
      </c>
      <c r="H62" s="9">
        <f t="shared" si="29"/>
        <v>69</v>
      </c>
      <c r="I62" s="9">
        <f t="shared" si="30"/>
        <v>3</v>
      </c>
      <c r="J62" s="47">
        <f t="shared" si="31"/>
        <v>2.1</v>
      </c>
    </row>
    <row r="63" spans="2:12" outlineLevel="1" x14ac:dyDescent="0.3">
      <c r="B63" s="7" t="s">
        <v>35</v>
      </c>
      <c r="C63" s="8">
        <v>43807</v>
      </c>
      <c r="D63" s="15" t="s">
        <v>16</v>
      </c>
      <c r="E63" s="9">
        <f t="shared" ref="E63:E71" si="32">J51</f>
        <v>1.9</v>
      </c>
      <c r="F63" s="29">
        <v>77</v>
      </c>
      <c r="G63" s="9">
        <v>72</v>
      </c>
      <c r="H63" s="9">
        <f t="shared" si="29"/>
        <v>75</v>
      </c>
      <c r="I63" s="9">
        <f t="shared" si="30"/>
        <v>-3</v>
      </c>
      <c r="J63" s="47">
        <f t="shared" si="31"/>
        <v>1.9</v>
      </c>
    </row>
    <row r="64" spans="2:12" outlineLevel="1" x14ac:dyDescent="0.3">
      <c r="B64" s="7" t="s">
        <v>36</v>
      </c>
      <c r="C64" s="8">
        <v>43807</v>
      </c>
      <c r="D64" s="15" t="s">
        <v>16</v>
      </c>
      <c r="E64" s="9">
        <f t="shared" si="32"/>
        <v>3.2</v>
      </c>
      <c r="F64" s="29">
        <v>70</v>
      </c>
      <c r="G64" s="9">
        <v>72</v>
      </c>
      <c r="H64" s="9">
        <f t="shared" si="29"/>
        <v>67</v>
      </c>
      <c r="I64" s="9">
        <f t="shared" si="30"/>
        <v>5</v>
      </c>
      <c r="J64" s="47">
        <f t="shared" si="31"/>
        <v>2.2000000000000002</v>
      </c>
    </row>
    <row r="65" spans="2:11" outlineLevel="1" x14ac:dyDescent="0.3">
      <c r="B65" s="7" t="s">
        <v>37</v>
      </c>
      <c r="C65" s="8">
        <v>43807</v>
      </c>
      <c r="D65" s="15" t="s">
        <v>16</v>
      </c>
      <c r="E65" s="9">
        <f t="shared" si="32"/>
        <v>8.8000000000000007</v>
      </c>
      <c r="F65" s="29">
        <v>75</v>
      </c>
      <c r="G65" s="9">
        <v>72</v>
      </c>
      <c r="H65" s="9">
        <f t="shared" si="29"/>
        <v>66</v>
      </c>
      <c r="I65" s="9">
        <f t="shared" si="30"/>
        <v>6</v>
      </c>
      <c r="J65" s="47">
        <f t="shared" si="31"/>
        <v>7.6000000000000005</v>
      </c>
    </row>
    <row r="66" spans="2:11" outlineLevel="1" x14ac:dyDescent="0.3">
      <c r="B66" s="7" t="s">
        <v>8</v>
      </c>
      <c r="C66" s="8">
        <v>43807</v>
      </c>
      <c r="D66" s="15" t="s">
        <v>16</v>
      </c>
      <c r="E66" s="9">
        <f t="shared" si="32"/>
        <v>5.5</v>
      </c>
      <c r="F66" s="29">
        <v>76</v>
      </c>
      <c r="G66" s="9">
        <v>72</v>
      </c>
      <c r="H66" s="9">
        <f t="shared" si="29"/>
        <v>70</v>
      </c>
      <c r="I66" s="9">
        <f t="shared" si="30"/>
        <v>2</v>
      </c>
      <c r="J66" s="47">
        <f t="shared" si="31"/>
        <v>5.0999999999999996</v>
      </c>
    </row>
    <row r="67" spans="2:11" outlineLevel="1" x14ac:dyDescent="0.3">
      <c r="B67" s="7" t="s">
        <v>41</v>
      </c>
      <c r="C67" s="8">
        <v>43807</v>
      </c>
      <c r="D67" s="15" t="s">
        <v>16</v>
      </c>
      <c r="E67" s="9">
        <f t="shared" si="32"/>
        <v>3.3</v>
      </c>
      <c r="F67" s="29">
        <v>75</v>
      </c>
      <c r="G67" s="9">
        <v>72</v>
      </c>
      <c r="H67" s="9">
        <f t="shared" si="29"/>
        <v>72</v>
      </c>
      <c r="I67" s="9">
        <f t="shared" si="30"/>
        <v>0</v>
      </c>
      <c r="J67" s="47">
        <f t="shared" si="31"/>
        <v>3.3</v>
      </c>
    </row>
    <row r="68" spans="2:11" outlineLevel="1" x14ac:dyDescent="0.3">
      <c r="B68" s="7" t="s">
        <v>60</v>
      </c>
      <c r="C68" s="8">
        <v>43807</v>
      </c>
      <c r="D68" s="15" t="s">
        <v>16</v>
      </c>
      <c r="E68" s="9">
        <f t="shared" si="32"/>
        <v>6.1999999999999993</v>
      </c>
      <c r="F68" s="29">
        <v>85</v>
      </c>
      <c r="G68" s="9">
        <v>72</v>
      </c>
      <c r="H68" s="9">
        <f t="shared" si="29"/>
        <v>79</v>
      </c>
      <c r="I68" s="9">
        <f t="shared" si="30"/>
        <v>-7</v>
      </c>
      <c r="J68" s="47">
        <f t="shared" si="31"/>
        <v>6.2999999999999989</v>
      </c>
    </row>
    <row r="69" spans="2:11" outlineLevel="1" x14ac:dyDescent="0.3">
      <c r="B69" s="7" t="s">
        <v>83</v>
      </c>
      <c r="C69" s="8">
        <v>43807</v>
      </c>
      <c r="D69" s="15" t="s">
        <v>16</v>
      </c>
      <c r="E69" s="9">
        <f t="shared" si="32"/>
        <v>8.5</v>
      </c>
      <c r="F69" s="29">
        <v>93</v>
      </c>
      <c r="G69" s="9">
        <v>72</v>
      </c>
      <c r="H69" s="9">
        <f t="shared" si="29"/>
        <v>84</v>
      </c>
      <c r="I69" s="9">
        <f t="shared" si="30"/>
        <v>-12</v>
      </c>
      <c r="J69" s="47">
        <f t="shared" si="31"/>
        <v>8.6</v>
      </c>
    </row>
    <row r="70" spans="2:11" outlineLevel="1" x14ac:dyDescent="0.3">
      <c r="B70" s="7" t="s">
        <v>43</v>
      </c>
      <c r="C70" s="8">
        <v>43807</v>
      </c>
      <c r="D70" s="15" t="s">
        <v>16</v>
      </c>
      <c r="E70" s="9">
        <f t="shared" si="32"/>
        <v>10.7</v>
      </c>
      <c r="F70" s="29">
        <v>103</v>
      </c>
      <c r="G70" s="9">
        <v>72</v>
      </c>
      <c r="H70" s="9">
        <f t="shared" si="29"/>
        <v>92</v>
      </c>
      <c r="I70" s="9">
        <f t="shared" si="30"/>
        <v>-20</v>
      </c>
      <c r="J70" s="47">
        <f t="shared" si="31"/>
        <v>10.799999999999999</v>
      </c>
    </row>
    <row r="71" spans="2:11" outlineLevel="1" x14ac:dyDescent="0.3">
      <c r="B71" s="7" t="s">
        <v>30</v>
      </c>
      <c r="C71" s="8">
        <v>43807</v>
      </c>
      <c r="D71" s="15" t="s">
        <v>16</v>
      </c>
      <c r="E71" s="9">
        <f t="shared" si="32"/>
        <v>6.6</v>
      </c>
      <c r="F71" s="29">
        <v>89</v>
      </c>
      <c r="G71" s="9">
        <v>72</v>
      </c>
      <c r="H71" s="9">
        <f t="shared" si="29"/>
        <v>82</v>
      </c>
      <c r="I71" s="9">
        <f t="shared" si="30"/>
        <v>-10</v>
      </c>
      <c r="J71" s="47">
        <f t="shared" si="31"/>
        <v>6.6999999999999993</v>
      </c>
    </row>
    <row r="72" spans="2:11" outlineLevel="1" x14ac:dyDescent="0.3">
      <c r="B72" s="7" t="s">
        <v>12</v>
      </c>
      <c r="C72" s="8">
        <v>43807</v>
      </c>
      <c r="D72" s="15" t="s">
        <v>16</v>
      </c>
      <c r="E72" s="9">
        <f>ROUND(C12/2,1)</f>
        <v>8.5</v>
      </c>
      <c r="F72" s="29">
        <v>78</v>
      </c>
      <c r="G72" s="9">
        <v>72</v>
      </c>
      <c r="H72" s="9">
        <f t="shared" ref="H72:H77" si="33">F72-ROUND(E72,0)</f>
        <v>69</v>
      </c>
      <c r="I72" s="9">
        <f t="shared" ref="I72:I77" si="34">G72-H72</f>
        <v>3</v>
      </c>
      <c r="J72" s="47">
        <f t="shared" ref="J72:J77" si="35">IF(I72&gt;0, E72-I72*0.2, IF(I72&lt;-3, E72+0.1, E72))</f>
        <v>7.9</v>
      </c>
    </row>
    <row r="73" spans="2:11" outlineLevel="1" x14ac:dyDescent="0.3">
      <c r="B73" s="7" t="str">
        <f>B20</f>
        <v>Filip Jiří st.</v>
      </c>
      <c r="C73" s="8">
        <v>43807</v>
      </c>
      <c r="D73" s="15" t="s">
        <v>16</v>
      </c>
      <c r="E73" s="9">
        <f>ROUND(C20/2,1)</f>
        <v>5.4</v>
      </c>
      <c r="F73" s="29">
        <v>84</v>
      </c>
      <c r="G73" s="9">
        <v>72</v>
      </c>
      <c r="H73" s="9">
        <f t="shared" si="33"/>
        <v>79</v>
      </c>
      <c r="I73" s="9">
        <f t="shared" si="34"/>
        <v>-7</v>
      </c>
      <c r="J73" s="47">
        <f t="shared" si="35"/>
        <v>5.5</v>
      </c>
    </row>
    <row r="74" spans="2:11" outlineLevel="1" x14ac:dyDescent="0.3">
      <c r="B74" s="7" t="s">
        <v>44</v>
      </c>
      <c r="C74" s="8">
        <v>43807</v>
      </c>
      <c r="D74" s="15" t="s">
        <v>16</v>
      </c>
      <c r="E74" s="9">
        <f>ROUND(C21/2,1)</f>
        <v>11.4</v>
      </c>
      <c r="F74" s="29">
        <v>124</v>
      </c>
      <c r="G74" s="9">
        <v>72</v>
      </c>
      <c r="H74" s="9">
        <f t="shared" si="33"/>
        <v>113</v>
      </c>
      <c r="I74" s="9">
        <f t="shared" si="34"/>
        <v>-41</v>
      </c>
      <c r="J74" s="47">
        <f t="shared" si="35"/>
        <v>11.5</v>
      </c>
    </row>
    <row r="75" spans="2:11" outlineLevel="1" x14ac:dyDescent="0.3">
      <c r="B75" s="7" t="s">
        <v>70</v>
      </c>
      <c r="C75" s="8">
        <v>43807</v>
      </c>
      <c r="D75" s="15" t="s">
        <v>16</v>
      </c>
      <c r="E75" s="9">
        <f>ROUND(C22/2,1)</f>
        <v>10.4</v>
      </c>
      <c r="F75" s="29">
        <v>92</v>
      </c>
      <c r="G75" s="9">
        <v>72</v>
      </c>
      <c r="H75" s="9">
        <f t="shared" si="33"/>
        <v>82</v>
      </c>
      <c r="I75" s="9">
        <f t="shared" si="34"/>
        <v>-10</v>
      </c>
      <c r="J75" s="47">
        <f t="shared" si="35"/>
        <v>10.5</v>
      </c>
    </row>
    <row r="76" spans="2:11" outlineLevel="1" x14ac:dyDescent="0.3">
      <c r="B76" s="7" t="s">
        <v>85</v>
      </c>
      <c r="C76" s="8">
        <v>43807</v>
      </c>
      <c r="D76" s="15" t="s">
        <v>16</v>
      </c>
      <c r="E76" s="44">
        <f>ROUND(C23/2,1)</f>
        <v>5</v>
      </c>
      <c r="F76" s="29">
        <v>81</v>
      </c>
      <c r="G76" s="9">
        <v>72</v>
      </c>
      <c r="H76" s="9">
        <f t="shared" si="33"/>
        <v>76</v>
      </c>
      <c r="I76" s="9">
        <f t="shared" si="34"/>
        <v>-4</v>
      </c>
      <c r="J76" s="47">
        <f t="shared" si="35"/>
        <v>5.0999999999999996</v>
      </c>
    </row>
    <row r="77" spans="2:11" outlineLevel="1" x14ac:dyDescent="0.3">
      <c r="B77" s="7" t="s">
        <v>52</v>
      </c>
      <c r="C77" s="8">
        <v>43807</v>
      </c>
      <c r="D77" s="15" t="s">
        <v>16</v>
      </c>
      <c r="E77" s="44">
        <f>ROUND(C24/2,1)</f>
        <v>5.3</v>
      </c>
      <c r="F77" s="29">
        <v>87</v>
      </c>
      <c r="G77" s="9">
        <v>72</v>
      </c>
      <c r="H77" s="9">
        <f t="shared" si="33"/>
        <v>82</v>
      </c>
      <c r="I77" s="9">
        <f t="shared" si="34"/>
        <v>-10</v>
      </c>
      <c r="J77" s="47">
        <f t="shared" si="35"/>
        <v>5.3999999999999995</v>
      </c>
    </row>
    <row r="78" spans="2:11" outlineLevel="1" x14ac:dyDescent="0.3">
      <c r="B78" s="3" t="s">
        <v>14</v>
      </c>
      <c r="C78" s="42">
        <f>F3</f>
        <v>43814</v>
      </c>
      <c r="D78" s="16" t="s">
        <v>17</v>
      </c>
      <c r="E78" s="38">
        <f>J61</f>
        <v>3.3</v>
      </c>
      <c r="F78" s="18">
        <v>79</v>
      </c>
      <c r="G78" s="38">
        <v>72</v>
      </c>
      <c r="H78" s="38">
        <f t="shared" si="29"/>
        <v>76</v>
      </c>
      <c r="I78" s="38">
        <f t="shared" si="30"/>
        <v>-4</v>
      </c>
      <c r="J78" s="65">
        <f t="shared" si="31"/>
        <v>3.4</v>
      </c>
      <c r="K78" s="9"/>
    </row>
    <row r="79" spans="2:11" outlineLevel="1" x14ac:dyDescent="0.3">
      <c r="B79" s="7" t="s">
        <v>15</v>
      </c>
      <c r="C79" s="8">
        <v>43814</v>
      </c>
      <c r="D79" s="15" t="s">
        <v>17</v>
      </c>
      <c r="E79" s="9">
        <f t="shared" ref="E79:E83" si="36">J62</f>
        <v>2.1</v>
      </c>
      <c r="F79" s="29">
        <v>74</v>
      </c>
      <c r="G79" s="9">
        <v>72</v>
      </c>
      <c r="H79" s="9">
        <f t="shared" si="29"/>
        <v>72</v>
      </c>
      <c r="I79" s="9">
        <f t="shared" si="30"/>
        <v>0</v>
      </c>
      <c r="J79" s="47">
        <f t="shared" si="31"/>
        <v>2.1</v>
      </c>
      <c r="K79" s="9"/>
    </row>
    <row r="80" spans="2:11" outlineLevel="1" x14ac:dyDescent="0.3">
      <c r="B80" s="7" t="s">
        <v>35</v>
      </c>
      <c r="C80" s="8">
        <v>43814</v>
      </c>
      <c r="D80" s="15" t="s">
        <v>17</v>
      </c>
      <c r="E80" s="9">
        <f t="shared" si="36"/>
        <v>1.9</v>
      </c>
      <c r="F80" s="29">
        <v>79</v>
      </c>
      <c r="G80" s="9">
        <v>72</v>
      </c>
      <c r="H80" s="9">
        <f t="shared" si="29"/>
        <v>77</v>
      </c>
      <c r="I80" s="9">
        <f t="shared" si="30"/>
        <v>-5</v>
      </c>
      <c r="J80" s="47">
        <f t="shared" si="31"/>
        <v>2</v>
      </c>
      <c r="K80" s="9"/>
    </row>
    <row r="81" spans="2:11" outlineLevel="1" x14ac:dyDescent="0.3">
      <c r="B81" s="7" t="s">
        <v>36</v>
      </c>
      <c r="C81" s="8">
        <v>43814</v>
      </c>
      <c r="D81" s="15" t="s">
        <v>17</v>
      </c>
      <c r="E81" s="9">
        <f t="shared" si="36"/>
        <v>2.2000000000000002</v>
      </c>
      <c r="F81" s="29">
        <v>84</v>
      </c>
      <c r="G81" s="9">
        <v>72</v>
      </c>
      <c r="H81" s="9">
        <f t="shared" ref="H81:H86" si="37">F81-ROUND(E81,0)</f>
        <v>82</v>
      </c>
      <c r="I81" s="9">
        <f t="shared" ref="I81:I86" si="38">G81-H81</f>
        <v>-10</v>
      </c>
      <c r="J81" s="47">
        <f t="shared" ref="J81:J86" si="39">IF(I81&gt;0, E81-I81*0.2, IF(I81&lt;-3, E81+0.1, E81))</f>
        <v>2.3000000000000003</v>
      </c>
      <c r="K81" s="9"/>
    </row>
    <row r="82" spans="2:11" outlineLevel="1" x14ac:dyDescent="0.3">
      <c r="B82" s="7" t="s">
        <v>37</v>
      </c>
      <c r="C82" s="8">
        <v>43814</v>
      </c>
      <c r="D82" s="15" t="s">
        <v>17</v>
      </c>
      <c r="E82" s="9">
        <f t="shared" si="36"/>
        <v>7.6000000000000005</v>
      </c>
      <c r="F82" s="29">
        <v>82</v>
      </c>
      <c r="G82" s="9">
        <v>72</v>
      </c>
      <c r="H82" s="9">
        <f t="shared" si="37"/>
        <v>74</v>
      </c>
      <c r="I82" s="9">
        <f t="shared" si="38"/>
        <v>-2</v>
      </c>
      <c r="J82" s="47">
        <f t="shared" si="39"/>
        <v>7.6000000000000005</v>
      </c>
      <c r="K82" s="9"/>
    </row>
    <row r="83" spans="2:11" outlineLevel="1" x14ac:dyDescent="0.3">
      <c r="B83" s="7" t="s">
        <v>8</v>
      </c>
      <c r="C83" s="8">
        <v>43814</v>
      </c>
      <c r="D83" s="15" t="s">
        <v>17</v>
      </c>
      <c r="E83" s="9">
        <f t="shared" si="36"/>
        <v>5.0999999999999996</v>
      </c>
      <c r="F83" s="29">
        <v>84</v>
      </c>
      <c r="G83" s="9">
        <v>72</v>
      </c>
      <c r="H83" s="9">
        <f t="shared" si="37"/>
        <v>79</v>
      </c>
      <c r="I83" s="9">
        <f t="shared" si="38"/>
        <v>-7</v>
      </c>
      <c r="J83" s="47">
        <f t="shared" si="39"/>
        <v>5.1999999999999993</v>
      </c>
      <c r="K83" s="9"/>
    </row>
    <row r="84" spans="2:11" outlineLevel="1" x14ac:dyDescent="0.3">
      <c r="B84" s="7" t="s">
        <v>30</v>
      </c>
      <c r="C84" s="8">
        <v>43814</v>
      </c>
      <c r="D84" s="15" t="s">
        <v>17</v>
      </c>
      <c r="E84" s="9">
        <f>J71</f>
        <v>6.6999999999999993</v>
      </c>
      <c r="F84" s="29">
        <v>85</v>
      </c>
      <c r="G84" s="9">
        <v>72</v>
      </c>
      <c r="H84" s="9">
        <f t="shared" si="37"/>
        <v>78</v>
      </c>
      <c r="I84" s="9">
        <f t="shared" si="38"/>
        <v>-6</v>
      </c>
      <c r="J84" s="47">
        <f t="shared" si="39"/>
        <v>6.7999999999999989</v>
      </c>
      <c r="K84" s="9"/>
    </row>
    <row r="85" spans="2:11" outlineLevel="1" x14ac:dyDescent="0.3">
      <c r="B85" s="7" t="s">
        <v>12</v>
      </c>
      <c r="C85" s="8">
        <v>43814</v>
      </c>
      <c r="D85" s="15" t="s">
        <v>17</v>
      </c>
      <c r="E85" s="9">
        <f>J72</f>
        <v>7.9</v>
      </c>
      <c r="F85" s="29">
        <v>88</v>
      </c>
      <c r="G85" s="9">
        <v>72</v>
      </c>
      <c r="H85" s="9">
        <f t="shared" si="37"/>
        <v>80</v>
      </c>
      <c r="I85" s="9">
        <f t="shared" si="38"/>
        <v>-8</v>
      </c>
      <c r="J85" s="47">
        <f t="shared" si="39"/>
        <v>8</v>
      </c>
      <c r="K85" s="9"/>
    </row>
    <row r="86" spans="2:11" outlineLevel="1" x14ac:dyDescent="0.3">
      <c r="B86" s="7" t="str">
        <f>B73</f>
        <v>Filip Jiří st.</v>
      </c>
      <c r="C86" s="8">
        <v>43814</v>
      </c>
      <c r="D86" s="15" t="s">
        <v>17</v>
      </c>
      <c r="E86" s="9">
        <f>J73</f>
        <v>5.5</v>
      </c>
      <c r="F86" s="29">
        <v>84</v>
      </c>
      <c r="G86" s="9">
        <v>72</v>
      </c>
      <c r="H86" s="9">
        <f t="shared" si="37"/>
        <v>78</v>
      </c>
      <c r="I86" s="9">
        <f t="shared" si="38"/>
        <v>-6</v>
      </c>
      <c r="J86" s="47">
        <f t="shared" si="39"/>
        <v>5.6</v>
      </c>
      <c r="K86" s="9"/>
    </row>
    <row r="87" spans="2:11" outlineLevel="1" x14ac:dyDescent="0.3">
      <c r="B87" s="7" t="s">
        <v>85</v>
      </c>
      <c r="C87" s="8">
        <v>43814</v>
      </c>
      <c r="D87" s="15" t="s">
        <v>17</v>
      </c>
      <c r="E87" s="9">
        <f>J76</f>
        <v>5.0999999999999996</v>
      </c>
      <c r="F87" s="29">
        <v>99</v>
      </c>
      <c r="G87" s="9">
        <v>72</v>
      </c>
      <c r="H87" s="9">
        <f t="shared" si="29"/>
        <v>94</v>
      </c>
      <c r="I87" s="9">
        <f t="shared" si="30"/>
        <v>-22</v>
      </c>
      <c r="J87" s="47">
        <f t="shared" si="31"/>
        <v>5.1999999999999993</v>
      </c>
      <c r="K87" s="9"/>
    </row>
    <row r="88" spans="2:11" outlineLevel="1" x14ac:dyDescent="0.3">
      <c r="B88" s="7" t="str">
        <f>B25</f>
        <v>Filip Jiří ml.</v>
      </c>
      <c r="C88" s="8">
        <v>43814</v>
      </c>
      <c r="D88" s="15" t="s">
        <v>17</v>
      </c>
      <c r="E88" s="9">
        <f>ROUND(C25/2,1)</f>
        <v>3.1</v>
      </c>
      <c r="F88" s="29">
        <v>87</v>
      </c>
      <c r="G88" s="9">
        <v>72</v>
      </c>
      <c r="H88" s="9">
        <f t="shared" si="29"/>
        <v>84</v>
      </c>
      <c r="I88" s="9">
        <f t="shared" si="30"/>
        <v>-12</v>
      </c>
      <c r="J88" s="47">
        <f t="shared" si="31"/>
        <v>3.2</v>
      </c>
      <c r="K88" s="9"/>
    </row>
    <row r="89" spans="2:11" outlineLevel="1" x14ac:dyDescent="0.3">
      <c r="B89" s="7" t="str">
        <f>B29</f>
        <v>Uma Stanislav</v>
      </c>
      <c r="C89" s="8">
        <v>43814</v>
      </c>
      <c r="D89" s="15" t="s">
        <v>17</v>
      </c>
      <c r="E89" s="9">
        <f>ROUND(C29/2,1)</f>
        <v>7.5</v>
      </c>
      <c r="F89" s="29">
        <v>91</v>
      </c>
      <c r="G89" s="9">
        <v>72</v>
      </c>
      <c r="H89" s="9">
        <f t="shared" si="29"/>
        <v>83</v>
      </c>
      <c r="I89" s="9">
        <f t="shared" si="30"/>
        <v>-11</v>
      </c>
      <c r="J89" s="47">
        <f t="shared" si="31"/>
        <v>7.6</v>
      </c>
      <c r="K89" s="9"/>
    </row>
    <row r="90" spans="2:11" outlineLevel="1" x14ac:dyDescent="0.3">
      <c r="B90" s="7" t="str">
        <f>B28</f>
        <v>Palát Jiří</v>
      </c>
      <c r="C90" s="8">
        <v>43814</v>
      </c>
      <c r="D90" s="15" t="s">
        <v>17</v>
      </c>
      <c r="E90" s="9">
        <f>ROUND(C28/2,1)</f>
        <v>9.1</v>
      </c>
      <c r="F90" s="29">
        <v>100</v>
      </c>
      <c r="G90" s="9">
        <v>72</v>
      </c>
      <c r="H90" s="9">
        <f t="shared" ref="H90:H91" si="40">F90-ROUND(E90,0)</f>
        <v>91</v>
      </c>
      <c r="I90" s="9">
        <f t="shared" ref="I90:I91" si="41">G90-H90</f>
        <v>-19</v>
      </c>
      <c r="J90" s="47">
        <f t="shared" ref="J90:J91" si="42">IF(I90&gt;0, E90-I90*0.2, IF(I90&lt;-3, E90+0.1, E90))</f>
        <v>9.1999999999999993</v>
      </c>
      <c r="K90" s="9"/>
    </row>
    <row r="91" spans="2:11" outlineLevel="1" x14ac:dyDescent="0.3">
      <c r="B91" s="7" t="str">
        <f>B26</f>
        <v>Ingala Luděk</v>
      </c>
      <c r="C91" s="8">
        <v>43814</v>
      </c>
      <c r="D91" s="15" t="s">
        <v>17</v>
      </c>
      <c r="E91" s="9">
        <f>ROUND(C26/2,1)</f>
        <v>5.9</v>
      </c>
      <c r="F91" s="29">
        <v>95</v>
      </c>
      <c r="G91" s="9">
        <v>72</v>
      </c>
      <c r="H91" s="9">
        <f t="shared" si="40"/>
        <v>89</v>
      </c>
      <c r="I91" s="9">
        <f t="shared" si="41"/>
        <v>-17</v>
      </c>
      <c r="J91" s="47">
        <f t="shared" si="42"/>
        <v>6</v>
      </c>
      <c r="K91" s="9"/>
    </row>
    <row r="92" spans="2:11" outlineLevel="1" x14ac:dyDescent="0.3">
      <c r="B92" s="11" t="str">
        <f>B27</f>
        <v>Kaplan Miroslav</v>
      </c>
      <c r="C92" s="32">
        <v>43814</v>
      </c>
      <c r="D92" s="33" t="s">
        <v>17</v>
      </c>
      <c r="E92" s="34">
        <f>ROUND(C27/2,1)</f>
        <v>3.1</v>
      </c>
      <c r="F92" s="35">
        <v>76</v>
      </c>
      <c r="G92" s="34">
        <v>72</v>
      </c>
      <c r="H92" s="34">
        <f t="shared" si="29"/>
        <v>73</v>
      </c>
      <c r="I92" s="34">
        <f t="shared" si="30"/>
        <v>-1</v>
      </c>
      <c r="J92" s="66">
        <f t="shared" si="31"/>
        <v>3.1</v>
      </c>
      <c r="K92" s="9"/>
    </row>
    <row r="93" spans="2:11" outlineLevel="1" x14ac:dyDescent="0.3">
      <c r="B93" s="7" t="s">
        <v>14</v>
      </c>
      <c r="C93" s="8">
        <v>43821</v>
      </c>
      <c r="D93" s="15" t="s">
        <v>26</v>
      </c>
      <c r="E93" s="9">
        <f>J78</f>
        <v>3.4</v>
      </c>
      <c r="F93" s="29">
        <v>73</v>
      </c>
      <c r="G93" s="9">
        <v>71</v>
      </c>
      <c r="H93" s="9">
        <f t="shared" si="29"/>
        <v>70</v>
      </c>
      <c r="I93" s="9">
        <f t="shared" si="30"/>
        <v>1</v>
      </c>
      <c r="J93" s="47">
        <f t="shared" si="31"/>
        <v>3.1999999999999997</v>
      </c>
      <c r="K93" s="9"/>
    </row>
    <row r="94" spans="2:11" outlineLevel="1" x14ac:dyDescent="0.3">
      <c r="B94" s="7" t="s">
        <v>15</v>
      </c>
      <c r="C94" s="8">
        <v>43821</v>
      </c>
      <c r="D94" s="15" t="s">
        <v>26</v>
      </c>
      <c r="E94" s="9">
        <f t="shared" ref="E94:E101" si="43">J79</f>
        <v>2.1</v>
      </c>
      <c r="F94" s="29">
        <v>70</v>
      </c>
      <c r="G94" s="9">
        <v>71</v>
      </c>
      <c r="H94" s="9">
        <f t="shared" si="29"/>
        <v>68</v>
      </c>
      <c r="I94" s="9">
        <f t="shared" si="30"/>
        <v>3</v>
      </c>
      <c r="J94" s="47">
        <f t="shared" si="31"/>
        <v>1.5</v>
      </c>
      <c r="K94" s="9"/>
    </row>
    <row r="95" spans="2:11" outlineLevel="1" x14ac:dyDescent="0.3">
      <c r="B95" s="7" t="s">
        <v>35</v>
      </c>
      <c r="C95" s="8">
        <v>43821</v>
      </c>
      <c r="D95" s="15" t="s">
        <v>26</v>
      </c>
      <c r="E95" s="44">
        <f t="shared" si="43"/>
        <v>2</v>
      </c>
      <c r="F95" s="29">
        <v>67</v>
      </c>
      <c r="G95" s="9">
        <v>71</v>
      </c>
      <c r="H95" s="9">
        <f t="shared" si="29"/>
        <v>65</v>
      </c>
      <c r="I95" s="9">
        <f t="shared" si="30"/>
        <v>6</v>
      </c>
      <c r="J95" s="47">
        <f t="shared" si="31"/>
        <v>0.79999999999999982</v>
      </c>
      <c r="K95" s="9"/>
    </row>
    <row r="96" spans="2:11" outlineLevel="1" x14ac:dyDescent="0.3">
      <c r="B96" s="7" t="s">
        <v>36</v>
      </c>
      <c r="C96" s="8">
        <v>43821</v>
      </c>
      <c r="D96" s="15" t="s">
        <v>26</v>
      </c>
      <c r="E96" s="9">
        <f t="shared" si="43"/>
        <v>2.3000000000000003</v>
      </c>
      <c r="F96" s="29">
        <v>72</v>
      </c>
      <c r="G96" s="9">
        <v>71</v>
      </c>
      <c r="H96" s="9">
        <f t="shared" si="29"/>
        <v>70</v>
      </c>
      <c r="I96" s="9">
        <f t="shared" si="30"/>
        <v>1</v>
      </c>
      <c r="J96" s="47">
        <f t="shared" si="31"/>
        <v>2.1</v>
      </c>
      <c r="K96" s="9"/>
    </row>
    <row r="97" spans="2:11" outlineLevel="1" x14ac:dyDescent="0.3">
      <c r="B97" s="7" t="s">
        <v>37</v>
      </c>
      <c r="C97" s="8">
        <v>43821</v>
      </c>
      <c r="D97" s="15" t="s">
        <v>26</v>
      </c>
      <c r="E97" s="9">
        <f t="shared" si="43"/>
        <v>7.6000000000000005</v>
      </c>
      <c r="F97" s="29">
        <v>74</v>
      </c>
      <c r="G97" s="9">
        <v>71</v>
      </c>
      <c r="H97" s="9">
        <f t="shared" ref="H97:H108" si="44">F97-ROUND(E97,0)</f>
        <v>66</v>
      </c>
      <c r="I97" s="9">
        <f t="shared" ref="I97:I108" si="45">G97-H97</f>
        <v>5</v>
      </c>
      <c r="J97" s="47">
        <f t="shared" ref="J97:J108" si="46">IF(I97&gt;0, E97-I97*0.2, IF(I97&lt;-3, E97+0.1, E97))</f>
        <v>6.6000000000000005</v>
      </c>
      <c r="K97" s="9"/>
    </row>
    <row r="98" spans="2:11" outlineLevel="1" x14ac:dyDescent="0.3">
      <c r="B98" s="7" t="s">
        <v>8</v>
      </c>
      <c r="C98" s="8">
        <v>43821</v>
      </c>
      <c r="D98" s="15" t="s">
        <v>26</v>
      </c>
      <c r="E98" s="9">
        <f t="shared" si="43"/>
        <v>5.1999999999999993</v>
      </c>
      <c r="F98" s="29">
        <v>78</v>
      </c>
      <c r="G98" s="9">
        <v>71</v>
      </c>
      <c r="H98" s="9">
        <f t="shared" si="44"/>
        <v>73</v>
      </c>
      <c r="I98" s="9">
        <f t="shared" si="45"/>
        <v>-2</v>
      </c>
      <c r="J98" s="47">
        <f t="shared" si="46"/>
        <v>5.1999999999999993</v>
      </c>
      <c r="K98" s="9"/>
    </row>
    <row r="99" spans="2:11" outlineLevel="1" x14ac:dyDescent="0.3">
      <c r="B99" s="7" t="s">
        <v>30</v>
      </c>
      <c r="C99" s="8">
        <v>43821</v>
      </c>
      <c r="D99" s="15" t="s">
        <v>26</v>
      </c>
      <c r="E99" s="9">
        <f t="shared" si="43"/>
        <v>6.7999999999999989</v>
      </c>
      <c r="F99" s="29">
        <v>86</v>
      </c>
      <c r="G99" s="9">
        <v>71</v>
      </c>
      <c r="H99" s="9">
        <f t="shared" si="44"/>
        <v>79</v>
      </c>
      <c r="I99" s="9">
        <f t="shared" si="45"/>
        <v>-8</v>
      </c>
      <c r="J99" s="47">
        <f t="shared" si="46"/>
        <v>6.8999999999999986</v>
      </c>
      <c r="K99" s="9"/>
    </row>
    <row r="100" spans="2:11" outlineLevel="1" x14ac:dyDescent="0.3">
      <c r="B100" s="7" t="s">
        <v>12</v>
      </c>
      <c r="C100" s="8">
        <v>43821</v>
      </c>
      <c r="D100" s="15" t="s">
        <v>26</v>
      </c>
      <c r="E100" s="44">
        <f t="shared" si="43"/>
        <v>8</v>
      </c>
      <c r="F100" s="29">
        <v>88</v>
      </c>
      <c r="G100" s="9">
        <v>71</v>
      </c>
      <c r="H100" s="9">
        <f t="shared" si="44"/>
        <v>80</v>
      </c>
      <c r="I100" s="9">
        <f t="shared" si="45"/>
        <v>-9</v>
      </c>
      <c r="J100" s="47">
        <f t="shared" si="46"/>
        <v>8.1</v>
      </c>
      <c r="K100" s="9"/>
    </row>
    <row r="101" spans="2:11" outlineLevel="1" x14ac:dyDescent="0.3">
      <c r="B101" s="7" t="s">
        <v>87</v>
      </c>
      <c r="C101" s="8">
        <v>43821</v>
      </c>
      <c r="D101" s="15" t="s">
        <v>26</v>
      </c>
      <c r="E101" s="44">
        <f t="shared" si="43"/>
        <v>5.6</v>
      </c>
      <c r="F101" s="29">
        <v>82</v>
      </c>
      <c r="G101" s="9">
        <v>71</v>
      </c>
      <c r="H101" s="9">
        <f t="shared" si="44"/>
        <v>76</v>
      </c>
      <c r="I101" s="9">
        <f t="shared" si="45"/>
        <v>-5</v>
      </c>
      <c r="J101" s="47">
        <f t="shared" si="46"/>
        <v>5.6999999999999993</v>
      </c>
      <c r="K101" s="9"/>
    </row>
    <row r="102" spans="2:11" outlineLevel="1" x14ac:dyDescent="0.3">
      <c r="B102" s="7" t="s">
        <v>90</v>
      </c>
      <c r="C102" s="8">
        <v>43821</v>
      </c>
      <c r="D102" s="15" t="s">
        <v>26</v>
      </c>
      <c r="E102" s="44">
        <f>J89</f>
        <v>7.6</v>
      </c>
      <c r="F102" s="29">
        <v>86</v>
      </c>
      <c r="G102" s="9">
        <v>71</v>
      </c>
      <c r="H102" s="9">
        <f t="shared" si="44"/>
        <v>78</v>
      </c>
      <c r="I102" s="9">
        <f t="shared" si="45"/>
        <v>-7</v>
      </c>
      <c r="J102" s="47">
        <f t="shared" si="46"/>
        <v>7.6999999999999993</v>
      </c>
      <c r="K102" s="9"/>
    </row>
    <row r="103" spans="2:11" outlineLevel="1" x14ac:dyDescent="0.3">
      <c r="B103" s="7" t="s">
        <v>89</v>
      </c>
      <c r="C103" s="8">
        <v>43821</v>
      </c>
      <c r="D103" s="15" t="s">
        <v>26</v>
      </c>
      <c r="E103" s="44">
        <f>J90</f>
        <v>9.1999999999999993</v>
      </c>
      <c r="F103" s="29">
        <v>85</v>
      </c>
      <c r="G103" s="9">
        <v>71</v>
      </c>
      <c r="H103" s="9">
        <f t="shared" si="44"/>
        <v>76</v>
      </c>
      <c r="I103" s="9">
        <f t="shared" si="45"/>
        <v>-5</v>
      </c>
      <c r="J103" s="47">
        <f t="shared" si="46"/>
        <v>9.2999999999999989</v>
      </c>
      <c r="K103" s="9"/>
    </row>
    <row r="104" spans="2:11" outlineLevel="1" x14ac:dyDescent="0.3">
      <c r="B104" s="7" t="s">
        <v>88</v>
      </c>
      <c r="C104" s="8">
        <v>43821</v>
      </c>
      <c r="D104" s="15" t="s">
        <v>26</v>
      </c>
      <c r="E104" s="44">
        <f>J91</f>
        <v>6</v>
      </c>
      <c r="F104" s="29">
        <v>79</v>
      </c>
      <c r="G104" s="9">
        <v>71</v>
      </c>
      <c r="H104" s="9">
        <f t="shared" si="44"/>
        <v>73</v>
      </c>
      <c r="I104" s="9">
        <f t="shared" si="45"/>
        <v>-2</v>
      </c>
      <c r="J104" s="47">
        <f t="shared" si="46"/>
        <v>6</v>
      </c>
      <c r="K104" s="9"/>
    </row>
    <row r="105" spans="2:11" outlineLevel="1" x14ac:dyDescent="0.3">
      <c r="B105" s="7" t="s">
        <v>41</v>
      </c>
      <c r="C105" s="8">
        <v>43821</v>
      </c>
      <c r="D105" s="15" t="s">
        <v>26</v>
      </c>
      <c r="E105" s="29">
        <f>J67</f>
        <v>3.3</v>
      </c>
      <c r="F105" s="29">
        <v>69</v>
      </c>
      <c r="G105" s="9">
        <v>71</v>
      </c>
      <c r="H105" s="9">
        <f t="shared" si="44"/>
        <v>66</v>
      </c>
      <c r="I105" s="9">
        <f t="shared" si="45"/>
        <v>5</v>
      </c>
      <c r="J105" s="47">
        <f t="shared" si="46"/>
        <v>2.2999999999999998</v>
      </c>
      <c r="K105" s="9"/>
    </row>
    <row r="106" spans="2:11" outlineLevel="1" x14ac:dyDescent="0.3">
      <c r="B106" s="7" t="s">
        <v>60</v>
      </c>
      <c r="C106" s="8">
        <v>43821</v>
      </c>
      <c r="D106" s="15" t="s">
        <v>26</v>
      </c>
      <c r="E106" s="29">
        <f>J68</f>
        <v>6.2999999999999989</v>
      </c>
      <c r="F106" s="29">
        <v>91</v>
      </c>
      <c r="G106" s="9">
        <v>71</v>
      </c>
      <c r="H106" s="9">
        <f t="shared" si="44"/>
        <v>85</v>
      </c>
      <c r="I106" s="9">
        <f t="shared" si="45"/>
        <v>-14</v>
      </c>
      <c r="J106" s="47">
        <f t="shared" si="46"/>
        <v>6.3999999999999986</v>
      </c>
      <c r="K106" s="9"/>
    </row>
    <row r="107" spans="2:11" outlineLevel="1" x14ac:dyDescent="0.3">
      <c r="B107" s="7" t="s">
        <v>83</v>
      </c>
      <c r="C107" s="8">
        <v>43821</v>
      </c>
      <c r="D107" s="15" t="s">
        <v>26</v>
      </c>
      <c r="E107" s="9">
        <f>J69</f>
        <v>8.6</v>
      </c>
      <c r="F107" s="29">
        <v>88</v>
      </c>
      <c r="G107" s="9">
        <v>71</v>
      </c>
      <c r="H107" s="9">
        <f t="shared" si="44"/>
        <v>79</v>
      </c>
      <c r="I107" s="9">
        <f t="shared" si="45"/>
        <v>-8</v>
      </c>
      <c r="J107" s="47">
        <f t="shared" si="46"/>
        <v>8.6999999999999993</v>
      </c>
      <c r="K107" s="9"/>
    </row>
    <row r="108" spans="2:11" outlineLevel="1" x14ac:dyDescent="0.3">
      <c r="B108" s="7" t="s">
        <v>43</v>
      </c>
      <c r="C108" s="8">
        <v>43821</v>
      </c>
      <c r="D108" s="15" t="s">
        <v>26</v>
      </c>
      <c r="E108" s="9">
        <f>J70</f>
        <v>10.799999999999999</v>
      </c>
      <c r="F108" s="29">
        <v>87</v>
      </c>
      <c r="G108" s="9">
        <v>71</v>
      </c>
      <c r="H108" s="9">
        <f t="shared" si="44"/>
        <v>76</v>
      </c>
      <c r="I108" s="9">
        <f t="shared" si="45"/>
        <v>-5</v>
      </c>
      <c r="J108" s="47">
        <f t="shared" si="46"/>
        <v>10.899999999999999</v>
      </c>
      <c r="K108" s="9"/>
    </row>
    <row r="109" spans="2:11" outlineLevel="1" x14ac:dyDescent="0.3">
      <c r="B109" s="7" t="s">
        <v>91</v>
      </c>
      <c r="C109" s="8">
        <v>43821</v>
      </c>
      <c r="D109" s="15" t="s">
        <v>26</v>
      </c>
      <c r="E109" s="9">
        <f>18</f>
        <v>18</v>
      </c>
      <c r="F109" s="29">
        <v>112</v>
      </c>
      <c r="G109" s="9">
        <v>71</v>
      </c>
      <c r="H109" s="9">
        <f t="shared" si="29"/>
        <v>94</v>
      </c>
      <c r="I109" s="9">
        <f t="shared" si="30"/>
        <v>-23</v>
      </c>
      <c r="J109" s="47">
        <v>18</v>
      </c>
      <c r="K109" s="9"/>
    </row>
    <row r="110" spans="2:11" outlineLevel="1" x14ac:dyDescent="0.3">
      <c r="B110" s="7" t="s">
        <v>93</v>
      </c>
      <c r="C110" s="8">
        <v>43821</v>
      </c>
      <c r="D110" s="15" t="s">
        <v>26</v>
      </c>
      <c r="E110" s="9">
        <f>ROUND(C32/2,1)</f>
        <v>5.4</v>
      </c>
      <c r="F110" s="29">
        <v>79</v>
      </c>
      <c r="G110" s="9">
        <v>71</v>
      </c>
      <c r="H110" s="9">
        <f t="shared" ref="H110" si="47">F110-ROUND(E110,0)</f>
        <v>74</v>
      </c>
      <c r="I110" s="9">
        <f t="shared" ref="I110" si="48">G110-H110</f>
        <v>-3</v>
      </c>
      <c r="J110" s="47">
        <f t="shared" ref="J110" si="49">IF(I110&gt;0, E110-I110*0.2, IF(I110&lt;-3, E110+0.1, E110))</f>
        <v>5.4</v>
      </c>
      <c r="K110" s="9"/>
    </row>
    <row r="111" spans="2:11" outlineLevel="1" x14ac:dyDescent="0.3">
      <c r="B111" s="7" t="str">
        <f>B33</f>
        <v>Napoleonová Kristýna</v>
      </c>
      <c r="C111" s="8">
        <v>43821</v>
      </c>
      <c r="D111" s="15" t="s">
        <v>26</v>
      </c>
      <c r="E111" s="34">
        <f>ROUND(C33/2,1)</f>
        <v>-0.4</v>
      </c>
      <c r="F111" s="29">
        <v>72</v>
      </c>
      <c r="G111" s="9">
        <v>71</v>
      </c>
      <c r="H111" s="9">
        <f t="shared" si="29"/>
        <v>72</v>
      </c>
      <c r="I111" s="9">
        <f t="shared" si="30"/>
        <v>-1</v>
      </c>
      <c r="J111" s="47">
        <f t="shared" si="31"/>
        <v>-0.4</v>
      </c>
      <c r="K111" s="9"/>
    </row>
    <row r="112" spans="2:11" outlineLevel="1" x14ac:dyDescent="0.3">
      <c r="B112" s="37" t="s">
        <v>14</v>
      </c>
      <c r="C112" s="42">
        <v>43828</v>
      </c>
      <c r="D112" s="38" t="s">
        <v>54</v>
      </c>
      <c r="E112" s="69">
        <f>J93</f>
        <v>3.1999999999999997</v>
      </c>
      <c r="F112" s="18">
        <v>86</v>
      </c>
      <c r="G112" s="38">
        <v>72</v>
      </c>
      <c r="H112" s="38">
        <f t="shared" si="29"/>
        <v>83</v>
      </c>
      <c r="I112" s="38">
        <f t="shared" si="30"/>
        <v>-11</v>
      </c>
      <c r="J112" s="65">
        <f t="shared" si="31"/>
        <v>3.3</v>
      </c>
      <c r="K112" s="9"/>
    </row>
    <row r="113" spans="2:11" outlineLevel="1" x14ac:dyDescent="0.3">
      <c r="B113" s="28" t="s">
        <v>15</v>
      </c>
      <c r="C113" s="8">
        <v>43828</v>
      </c>
      <c r="D113" s="15" t="s">
        <v>54</v>
      </c>
      <c r="E113" s="69">
        <f t="shared" ref="E113:E117" si="50">J94</f>
        <v>1.5</v>
      </c>
      <c r="F113" s="29">
        <v>74</v>
      </c>
      <c r="G113" s="9">
        <v>72</v>
      </c>
      <c r="H113" s="9">
        <f t="shared" si="29"/>
        <v>72</v>
      </c>
      <c r="I113" s="9">
        <f t="shared" si="30"/>
        <v>0</v>
      </c>
      <c r="J113" s="47">
        <f t="shared" si="31"/>
        <v>1.5</v>
      </c>
      <c r="K113" s="9"/>
    </row>
    <row r="114" spans="2:11" outlineLevel="1" x14ac:dyDescent="0.3">
      <c r="B114" s="28" t="s">
        <v>35</v>
      </c>
      <c r="C114" s="8">
        <v>43828</v>
      </c>
      <c r="D114" s="15" t="s">
        <v>54</v>
      </c>
      <c r="E114" s="69">
        <f t="shared" si="50"/>
        <v>0.79999999999999982</v>
      </c>
      <c r="F114" s="29">
        <v>75</v>
      </c>
      <c r="G114" s="9">
        <v>72</v>
      </c>
      <c r="H114" s="9">
        <f t="shared" si="29"/>
        <v>74</v>
      </c>
      <c r="I114" s="9">
        <f t="shared" si="30"/>
        <v>-2</v>
      </c>
      <c r="J114" s="47">
        <f t="shared" si="31"/>
        <v>0.79999999999999982</v>
      </c>
      <c r="K114" s="9"/>
    </row>
    <row r="115" spans="2:11" outlineLevel="1" x14ac:dyDescent="0.3">
      <c r="B115" s="28" t="s">
        <v>36</v>
      </c>
      <c r="C115" s="8">
        <v>43828</v>
      </c>
      <c r="D115" s="15" t="s">
        <v>54</v>
      </c>
      <c r="E115" s="69">
        <f t="shared" si="50"/>
        <v>2.1</v>
      </c>
      <c r="F115" s="29">
        <v>77</v>
      </c>
      <c r="G115" s="9">
        <v>72</v>
      </c>
      <c r="H115" s="9">
        <f t="shared" si="29"/>
        <v>75</v>
      </c>
      <c r="I115" s="9">
        <f t="shared" si="30"/>
        <v>-3</v>
      </c>
      <c r="J115" s="47">
        <f t="shared" si="31"/>
        <v>2.1</v>
      </c>
      <c r="K115" s="9"/>
    </row>
    <row r="116" spans="2:11" outlineLevel="1" x14ac:dyDescent="0.3">
      <c r="B116" s="28" t="s">
        <v>37</v>
      </c>
      <c r="C116" s="8">
        <v>43828</v>
      </c>
      <c r="D116" s="15" t="s">
        <v>54</v>
      </c>
      <c r="E116" s="69">
        <f t="shared" si="50"/>
        <v>6.6000000000000005</v>
      </c>
      <c r="F116" s="29">
        <v>76</v>
      </c>
      <c r="G116" s="9">
        <v>72</v>
      </c>
      <c r="H116" s="9">
        <f t="shared" si="29"/>
        <v>69</v>
      </c>
      <c r="I116" s="9">
        <f t="shared" si="30"/>
        <v>3</v>
      </c>
      <c r="J116" s="47">
        <f t="shared" si="31"/>
        <v>6</v>
      </c>
      <c r="K116" s="9"/>
    </row>
    <row r="117" spans="2:11" outlineLevel="1" x14ac:dyDescent="0.3">
      <c r="B117" s="28" t="s">
        <v>8</v>
      </c>
      <c r="C117" s="8">
        <v>43828</v>
      </c>
      <c r="D117" s="15" t="s">
        <v>54</v>
      </c>
      <c r="E117" s="69">
        <f t="shared" si="50"/>
        <v>5.1999999999999993</v>
      </c>
      <c r="F117" s="29">
        <v>74</v>
      </c>
      <c r="G117" s="9">
        <v>72</v>
      </c>
      <c r="H117" s="9">
        <f t="shared" si="29"/>
        <v>69</v>
      </c>
      <c r="I117" s="9">
        <f t="shared" si="30"/>
        <v>3</v>
      </c>
      <c r="J117" s="47">
        <f t="shared" si="31"/>
        <v>4.5999999999999996</v>
      </c>
      <c r="K117" s="9"/>
    </row>
    <row r="118" spans="2:11" outlineLevel="1" x14ac:dyDescent="0.3">
      <c r="B118" s="28" t="s">
        <v>87</v>
      </c>
      <c r="C118" s="8">
        <v>43828</v>
      </c>
      <c r="D118" s="15" t="s">
        <v>54</v>
      </c>
      <c r="E118" s="69">
        <f>J101</f>
        <v>5.6999999999999993</v>
      </c>
      <c r="F118" s="29">
        <v>84</v>
      </c>
      <c r="G118" s="9">
        <v>72</v>
      </c>
      <c r="H118" s="9">
        <f t="shared" ref="H118:H125" si="51">F118-ROUND(E118,0)</f>
        <v>78</v>
      </c>
      <c r="I118" s="9">
        <f t="shared" ref="I118:I125" si="52">G118-H118</f>
        <v>-6</v>
      </c>
      <c r="J118" s="47">
        <f t="shared" ref="J118:J125" si="53">IF(I118&gt;0, E118-I118*0.2, IF(I118&lt;-3, E118+0.1, E118))</f>
        <v>5.7999999999999989</v>
      </c>
      <c r="K118" s="9"/>
    </row>
    <row r="119" spans="2:11" outlineLevel="1" x14ac:dyDescent="0.3">
      <c r="B119" s="28" t="s">
        <v>41</v>
      </c>
      <c r="C119" s="8">
        <v>43828</v>
      </c>
      <c r="D119" s="15" t="s">
        <v>54</v>
      </c>
      <c r="E119" s="69">
        <f>J105</f>
        <v>2.2999999999999998</v>
      </c>
      <c r="F119" s="29">
        <v>77</v>
      </c>
      <c r="G119" s="9">
        <v>72</v>
      </c>
      <c r="H119" s="9">
        <f t="shared" si="51"/>
        <v>75</v>
      </c>
      <c r="I119" s="9">
        <f t="shared" si="52"/>
        <v>-3</v>
      </c>
      <c r="J119" s="47">
        <f t="shared" si="53"/>
        <v>2.2999999999999998</v>
      </c>
      <c r="K119" s="9"/>
    </row>
    <row r="120" spans="2:11" outlineLevel="1" x14ac:dyDescent="0.3">
      <c r="B120" s="28" t="s">
        <v>60</v>
      </c>
      <c r="C120" s="8">
        <v>43828</v>
      </c>
      <c r="D120" s="15" t="s">
        <v>54</v>
      </c>
      <c r="E120" s="69">
        <f>J106</f>
        <v>6.3999999999999986</v>
      </c>
      <c r="F120" s="29">
        <v>90</v>
      </c>
      <c r="G120" s="9">
        <v>72</v>
      </c>
      <c r="H120" s="9">
        <f t="shared" si="51"/>
        <v>84</v>
      </c>
      <c r="I120" s="9">
        <f t="shared" si="52"/>
        <v>-12</v>
      </c>
      <c r="J120" s="47">
        <f t="shared" si="53"/>
        <v>6.4999999999999982</v>
      </c>
      <c r="K120" s="9"/>
    </row>
    <row r="121" spans="2:11" outlineLevel="1" x14ac:dyDescent="0.3">
      <c r="B121" s="28" t="s">
        <v>83</v>
      </c>
      <c r="C121" s="8">
        <v>43828</v>
      </c>
      <c r="D121" s="15" t="s">
        <v>54</v>
      </c>
      <c r="E121" s="69">
        <f>J107</f>
        <v>8.6999999999999993</v>
      </c>
      <c r="F121" s="29">
        <v>97</v>
      </c>
      <c r="G121" s="9">
        <v>72</v>
      </c>
      <c r="H121" s="9">
        <f t="shared" si="51"/>
        <v>88</v>
      </c>
      <c r="I121" s="9">
        <f t="shared" si="52"/>
        <v>-16</v>
      </c>
      <c r="J121" s="47">
        <f t="shared" si="53"/>
        <v>8.7999999999999989</v>
      </c>
      <c r="K121" s="9"/>
    </row>
    <row r="122" spans="2:11" outlineLevel="1" x14ac:dyDescent="0.3">
      <c r="B122" s="28" t="s">
        <v>43</v>
      </c>
      <c r="C122" s="8">
        <v>43828</v>
      </c>
      <c r="D122" s="15" t="s">
        <v>54</v>
      </c>
      <c r="E122" s="69">
        <f>J108</f>
        <v>10.899999999999999</v>
      </c>
      <c r="F122" s="29">
        <v>97</v>
      </c>
      <c r="G122" s="9">
        <v>72</v>
      </c>
      <c r="H122" s="9">
        <f t="shared" si="51"/>
        <v>86</v>
      </c>
      <c r="I122" s="9">
        <f t="shared" si="52"/>
        <v>-14</v>
      </c>
      <c r="J122" s="47">
        <f t="shared" si="53"/>
        <v>10.999999999999998</v>
      </c>
      <c r="K122" s="9"/>
    </row>
    <row r="123" spans="2:11" outlineLevel="1" x14ac:dyDescent="0.3">
      <c r="B123" s="28" t="s">
        <v>86</v>
      </c>
      <c r="C123" s="8">
        <v>43828</v>
      </c>
      <c r="D123" s="15" t="s">
        <v>54</v>
      </c>
      <c r="E123" s="69">
        <f>J88</f>
        <v>3.2</v>
      </c>
      <c r="F123" s="29">
        <v>84</v>
      </c>
      <c r="G123" s="9">
        <v>72</v>
      </c>
      <c r="H123" s="9">
        <f t="shared" ref="H123:H124" si="54">F123-ROUND(E123,0)</f>
        <v>81</v>
      </c>
      <c r="I123" s="9">
        <f t="shared" ref="I123:I124" si="55">G123-H123</f>
        <v>-9</v>
      </c>
      <c r="J123" s="47">
        <f t="shared" ref="J123:J124" si="56">IF(I123&gt;0, E123-I123*0.2, IF(I123&lt;-3, E123+0.1, E123))</f>
        <v>3.3000000000000003</v>
      </c>
      <c r="K123" s="9"/>
    </row>
    <row r="124" spans="2:11" outlineLevel="1" x14ac:dyDescent="0.3">
      <c r="B124" s="28" t="str">
        <f>B34</f>
        <v>Blecha Petr</v>
      </c>
      <c r="C124" s="8">
        <v>43828</v>
      </c>
      <c r="D124" s="15" t="s">
        <v>54</v>
      </c>
      <c r="E124" s="9">
        <f>ROUND(C34/2,1)</f>
        <v>5.4</v>
      </c>
      <c r="F124" s="29">
        <v>83</v>
      </c>
      <c r="G124" s="9">
        <v>72</v>
      </c>
      <c r="H124" s="9">
        <f t="shared" si="54"/>
        <v>78</v>
      </c>
      <c r="I124" s="9">
        <f t="shared" si="55"/>
        <v>-6</v>
      </c>
      <c r="J124" s="47">
        <f t="shared" si="56"/>
        <v>5.5</v>
      </c>
      <c r="K124" s="9"/>
    </row>
    <row r="125" spans="2:11" outlineLevel="1" x14ac:dyDescent="0.3">
      <c r="B125" s="28" t="str">
        <f>B35</f>
        <v>Hampl Karel</v>
      </c>
      <c r="C125" s="8">
        <v>43828</v>
      </c>
      <c r="D125" s="15" t="s">
        <v>54</v>
      </c>
      <c r="E125" s="9">
        <f>ROUND(C35/2,1)</f>
        <v>12.2</v>
      </c>
      <c r="F125" s="29">
        <v>109</v>
      </c>
      <c r="G125" s="9">
        <v>72</v>
      </c>
      <c r="H125" s="9">
        <f t="shared" si="51"/>
        <v>97</v>
      </c>
      <c r="I125" s="9">
        <f t="shared" si="52"/>
        <v>-25</v>
      </c>
      <c r="J125" s="47">
        <f t="shared" si="53"/>
        <v>12.299999999999999</v>
      </c>
      <c r="K125" s="9"/>
    </row>
    <row r="126" spans="2:11" outlineLevel="1" x14ac:dyDescent="0.3">
      <c r="B126" s="37" t="s">
        <v>14</v>
      </c>
      <c r="C126" s="42">
        <v>43835</v>
      </c>
      <c r="D126" s="16" t="s">
        <v>13</v>
      </c>
      <c r="E126" s="70">
        <f>J112</f>
        <v>3.3</v>
      </c>
      <c r="F126" s="18">
        <v>79</v>
      </c>
      <c r="G126" s="38">
        <v>72</v>
      </c>
      <c r="H126" s="38">
        <f t="shared" ref="H126:H159" si="57">F126-ROUND(E126,0)</f>
        <v>76</v>
      </c>
      <c r="I126" s="38">
        <f t="shared" ref="I126:I159" si="58">G126-H126</f>
        <v>-4</v>
      </c>
      <c r="J126" s="65">
        <f t="shared" si="31"/>
        <v>3.4</v>
      </c>
    </row>
    <row r="127" spans="2:11" outlineLevel="1" x14ac:dyDescent="0.3">
      <c r="B127" s="28" t="s">
        <v>15</v>
      </c>
      <c r="C127" s="8">
        <v>43835</v>
      </c>
      <c r="D127" s="15" t="s">
        <v>13</v>
      </c>
      <c r="E127" s="44">
        <f t="shared" ref="E127:E136" si="59">J113</f>
        <v>1.5</v>
      </c>
      <c r="F127" s="29">
        <v>72</v>
      </c>
      <c r="G127" s="9">
        <v>72</v>
      </c>
      <c r="H127" s="9">
        <f t="shared" si="57"/>
        <v>70</v>
      </c>
      <c r="I127" s="9">
        <f t="shared" si="58"/>
        <v>2</v>
      </c>
      <c r="J127" s="47">
        <f t="shared" ref="J127:J206" si="60">IF(I127&gt;0, E127-I127*0.2, IF(I127&lt;-3, E127+0.1, E127))</f>
        <v>1.1000000000000001</v>
      </c>
    </row>
    <row r="128" spans="2:11" outlineLevel="1" x14ac:dyDescent="0.3">
      <c r="B128" s="28" t="s">
        <v>35</v>
      </c>
      <c r="C128" s="8">
        <v>43835</v>
      </c>
      <c r="D128" s="15" t="s">
        <v>13</v>
      </c>
      <c r="E128" s="44">
        <f t="shared" si="59"/>
        <v>0.79999999999999982</v>
      </c>
      <c r="F128" s="29">
        <v>79</v>
      </c>
      <c r="G128" s="9">
        <v>72</v>
      </c>
      <c r="H128" s="9">
        <f t="shared" ref="H128:H137" si="61">F128-ROUND(E128,0)</f>
        <v>78</v>
      </c>
      <c r="I128" s="9">
        <f t="shared" ref="I128:I137" si="62">G128-H128</f>
        <v>-6</v>
      </c>
      <c r="J128" s="47">
        <f t="shared" ref="J128:J137" si="63">IF(I128&gt;0, E128-I128*0.2, IF(I128&lt;-3, E128+0.1, E128))</f>
        <v>0.8999999999999998</v>
      </c>
    </row>
    <row r="129" spans="2:10" outlineLevel="1" x14ac:dyDescent="0.3">
      <c r="B129" s="28" t="s">
        <v>36</v>
      </c>
      <c r="C129" s="8">
        <v>43835</v>
      </c>
      <c r="D129" s="15" t="s">
        <v>13</v>
      </c>
      <c r="E129" s="44">
        <f t="shared" si="59"/>
        <v>2.1</v>
      </c>
      <c r="F129" s="29">
        <v>77</v>
      </c>
      <c r="G129" s="9">
        <v>72</v>
      </c>
      <c r="H129" s="9">
        <f t="shared" si="61"/>
        <v>75</v>
      </c>
      <c r="I129" s="9">
        <f t="shared" si="62"/>
        <v>-3</v>
      </c>
      <c r="J129" s="47">
        <f t="shared" si="63"/>
        <v>2.1</v>
      </c>
    </row>
    <row r="130" spans="2:10" outlineLevel="1" x14ac:dyDescent="0.3">
      <c r="B130" s="28" t="s">
        <v>37</v>
      </c>
      <c r="C130" s="8">
        <v>43835</v>
      </c>
      <c r="D130" s="15" t="s">
        <v>13</v>
      </c>
      <c r="E130" s="44">
        <f t="shared" si="59"/>
        <v>6</v>
      </c>
      <c r="F130" s="29">
        <v>103</v>
      </c>
      <c r="G130" s="9">
        <v>72</v>
      </c>
      <c r="H130" s="9">
        <f t="shared" si="61"/>
        <v>97</v>
      </c>
      <c r="I130" s="9">
        <f t="shared" si="62"/>
        <v>-25</v>
      </c>
      <c r="J130" s="47">
        <f t="shared" si="63"/>
        <v>6.1</v>
      </c>
    </row>
    <row r="131" spans="2:10" outlineLevel="1" x14ac:dyDescent="0.3">
      <c r="B131" s="28" t="s">
        <v>8</v>
      </c>
      <c r="C131" s="8">
        <v>43835</v>
      </c>
      <c r="D131" s="15" t="s">
        <v>13</v>
      </c>
      <c r="E131" s="44">
        <f t="shared" si="59"/>
        <v>4.5999999999999996</v>
      </c>
      <c r="F131" s="29">
        <v>72</v>
      </c>
      <c r="G131" s="9">
        <v>72</v>
      </c>
      <c r="H131" s="9">
        <f t="shared" si="61"/>
        <v>67</v>
      </c>
      <c r="I131" s="9">
        <f t="shared" si="62"/>
        <v>5</v>
      </c>
      <c r="J131" s="47">
        <f t="shared" si="63"/>
        <v>3.5999999999999996</v>
      </c>
    </row>
    <row r="132" spans="2:10" outlineLevel="1" x14ac:dyDescent="0.3">
      <c r="B132" s="28" t="s">
        <v>87</v>
      </c>
      <c r="C132" s="8">
        <v>43835</v>
      </c>
      <c r="D132" s="15" t="s">
        <v>13</v>
      </c>
      <c r="E132" s="44">
        <f t="shared" si="59"/>
        <v>5.7999999999999989</v>
      </c>
      <c r="F132" s="29">
        <v>90</v>
      </c>
      <c r="G132" s="9">
        <v>72</v>
      </c>
      <c r="H132" s="9">
        <f t="shared" si="61"/>
        <v>84</v>
      </c>
      <c r="I132" s="9">
        <f t="shared" si="62"/>
        <v>-12</v>
      </c>
      <c r="J132" s="47">
        <f t="shared" si="63"/>
        <v>5.8999999999999986</v>
      </c>
    </row>
    <row r="133" spans="2:10" outlineLevel="1" x14ac:dyDescent="0.3">
      <c r="B133" s="28" t="s">
        <v>41</v>
      </c>
      <c r="C133" s="8">
        <v>43835</v>
      </c>
      <c r="D133" s="15" t="s">
        <v>13</v>
      </c>
      <c r="E133" s="44">
        <f t="shared" si="59"/>
        <v>2.2999999999999998</v>
      </c>
      <c r="F133" s="29">
        <v>76</v>
      </c>
      <c r="G133" s="9">
        <v>72</v>
      </c>
      <c r="H133" s="9">
        <f t="shared" si="61"/>
        <v>74</v>
      </c>
      <c r="I133" s="9">
        <f t="shared" si="62"/>
        <v>-2</v>
      </c>
      <c r="J133" s="47">
        <f t="shared" si="63"/>
        <v>2.2999999999999998</v>
      </c>
    </row>
    <row r="134" spans="2:10" outlineLevel="1" x14ac:dyDescent="0.3">
      <c r="B134" s="28" t="s">
        <v>60</v>
      </c>
      <c r="C134" s="8">
        <v>43835</v>
      </c>
      <c r="D134" s="15" t="s">
        <v>13</v>
      </c>
      <c r="E134" s="44">
        <f t="shared" si="59"/>
        <v>6.4999999999999982</v>
      </c>
      <c r="F134" s="29">
        <v>81</v>
      </c>
      <c r="G134" s="9">
        <v>72</v>
      </c>
      <c r="H134" s="9">
        <f t="shared" si="61"/>
        <v>74</v>
      </c>
      <c r="I134" s="9">
        <f t="shared" si="62"/>
        <v>-2</v>
      </c>
      <c r="J134" s="47">
        <f t="shared" si="63"/>
        <v>6.4999999999999982</v>
      </c>
    </row>
    <row r="135" spans="2:10" outlineLevel="1" x14ac:dyDescent="0.3">
      <c r="B135" s="28" t="s">
        <v>83</v>
      </c>
      <c r="C135" s="8">
        <v>43835</v>
      </c>
      <c r="D135" s="15" t="s">
        <v>13</v>
      </c>
      <c r="E135" s="44">
        <f t="shared" si="59"/>
        <v>8.7999999999999989</v>
      </c>
      <c r="F135" s="29">
        <v>85</v>
      </c>
      <c r="G135" s="9">
        <v>72</v>
      </c>
      <c r="H135" s="9">
        <f t="shared" si="61"/>
        <v>76</v>
      </c>
      <c r="I135" s="9">
        <f t="shared" si="62"/>
        <v>-4</v>
      </c>
      <c r="J135" s="47">
        <f t="shared" si="63"/>
        <v>8.8999999999999986</v>
      </c>
    </row>
    <row r="136" spans="2:10" outlineLevel="1" x14ac:dyDescent="0.3">
      <c r="B136" s="28" t="s">
        <v>43</v>
      </c>
      <c r="C136" s="8">
        <v>43835</v>
      </c>
      <c r="D136" s="15" t="s">
        <v>13</v>
      </c>
      <c r="E136" s="44">
        <f t="shared" si="59"/>
        <v>10.999999999999998</v>
      </c>
      <c r="F136" s="29">
        <v>103</v>
      </c>
      <c r="G136" s="9">
        <v>72</v>
      </c>
      <c r="H136" s="9">
        <f t="shared" si="61"/>
        <v>92</v>
      </c>
      <c r="I136" s="9">
        <f t="shared" si="62"/>
        <v>-20</v>
      </c>
      <c r="J136" s="47">
        <f t="shared" si="63"/>
        <v>11.099999999999998</v>
      </c>
    </row>
    <row r="137" spans="2:10" outlineLevel="1" x14ac:dyDescent="0.3">
      <c r="B137" s="28" t="s">
        <v>96</v>
      </c>
      <c r="C137" s="8">
        <v>43835</v>
      </c>
      <c r="D137" s="15" t="s">
        <v>13</v>
      </c>
      <c r="E137" s="44">
        <f>J125</f>
        <v>12.299999999999999</v>
      </c>
      <c r="F137" s="29">
        <v>111</v>
      </c>
      <c r="G137" s="9">
        <v>72</v>
      </c>
      <c r="H137" s="9">
        <f t="shared" si="61"/>
        <v>99</v>
      </c>
      <c r="I137" s="9">
        <f t="shared" si="62"/>
        <v>-27</v>
      </c>
      <c r="J137" s="47">
        <f t="shared" si="63"/>
        <v>12.399999999999999</v>
      </c>
    </row>
    <row r="138" spans="2:10" outlineLevel="1" x14ac:dyDescent="0.3">
      <c r="B138" s="28" t="s">
        <v>70</v>
      </c>
      <c r="C138" s="8">
        <v>43835</v>
      </c>
      <c r="D138" s="15" t="s">
        <v>13</v>
      </c>
      <c r="E138" s="44">
        <f>J75</f>
        <v>10.5</v>
      </c>
      <c r="F138" s="29">
        <v>95</v>
      </c>
      <c r="G138" s="9">
        <v>72</v>
      </c>
      <c r="H138" s="9">
        <f t="shared" si="57"/>
        <v>84</v>
      </c>
      <c r="I138" s="9">
        <f t="shared" si="58"/>
        <v>-12</v>
      </c>
      <c r="J138" s="47">
        <f t="shared" si="60"/>
        <v>10.6</v>
      </c>
    </row>
    <row r="139" spans="2:10" outlineLevel="1" x14ac:dyDescent="0.3">
      <c r="B139" s="28" t="s">
        <v>12</v>
      </c>
      <c r="C139" s="8">
        <v>43835</v>
      </c>
      <c r="D139" s="15" t="s">
        <v>13</v>
      </c>
      <c r="E139" s="69">
        <f>J100</f>
        <v>8.1</v>
      </c>
      <c r="F139" s="29">
        <v>84</v>
      </c>
      <c r="G139" s="9">
        <v>72</v>
      </c>
      <c r="H139" s="9">
        <f t="shared" ref="H139:H141" si="64">F139-ROUND(E139,0)</f>
        <v>76</v>
      </c>
      <c r="I139" s="9">
        <f t="shared" ref="I139:I141" si="65">G139-H139</f>
        <v>-4</v>
      </c>
      <c r="J139" s="47">
        <f t="shared" ref="J139:J141" si="66">IF(I139&gt;0, E139-I139*0.2, IF(I139&lt;-3, E139+0.1, E139))</f>
        <v>8.1999999999999993</v>
      </c>
    </row>
    <row r="140" spans="2:10" outlineLevel="1" x14ac:dyDescent="0.3">
      <c r="B140" s="28" t="s">
        <v>63</v>
      </c>
      <c r="C140" s="8">
        <v>43835</v>
      </c>
      <c r="D140" s="15" t="s">
        <v>13</v>
      </c>
      <c r="E140" s="69">
        <f>J92</f>
        <v>3.1</v>
      </c>
      <c r="F140" s="29">
        <v>81</v>
      </c>
      <c r="G140" s="9">
        <v>72</v>
      </c>
      <c r="H140" s="9">
        <f t="shared" si="64"/>
        <v>78</v>
      </c>
      <c r="I140" s="9">
        <f t="shared" si="65"/>
        <v>-6</v>
      </c>
      <c r="J140" s="47">
        <f t="shared" si="66"/>
        <v>3.2</v>
      </c>
    </row>
    <row r="141" spans="2:10" outlineLevel="1" x14ac:dyDescent="0.3">
      <c r="B141" s="28" t="str">
        <f>B37</f>
        <v>Polesná Markéta</v>
      </c>
      <c r="C141" s="8">
        <v>43835</v>
      </c>
      <c r="D141" s="15" t="s">
        <v>13</v>
      </c>
      <c r="E141" s="9">
        <f>ROUND(C37/2,1)</f>
        <v>5.8</v>
      </c>
      <c r="F141" s="29">
        <v>87</v>
      </c>
      <c r="G141" s="9">
        <v>72</v>
      </c>
      <c r="H141" s="9">
        <f t="shared" si="64"/>
        <v>81</v>
      </c>
      <c r="I141" s="9">
        <f t="shared" si="65"/>
        <v>-9</v>
      </c>
      <c r="J141" s="47">
        <f t="shared" si="66"/>
        <v>5.8999999999999995</v>
      </c>
    </row>
    <row r="142" spans="2:10" outlineLevel="1" x14ac:dyDescent="0.3">
      <c r="B142" s="28" t="s">
        <v>100</v>
      </c>
      <c r="C142" s="8">
        <v>43835</v>
      </c>
      <c r="D142" s="15" t="s">
        <v>13</v>
      </c>
      <c r="E142" s="9">
        <f>ROUND(C39/2,1)</f>
        <v>4.5</v>
      </c>
      <c r="F142" s="29">
        <v>90</v>
      </c>
      <c r="G142" s="9">
        <v>72</v>
      </c>
      <c r="H142" s="9">
        <f t="shared" ref="H142" si="67">F142-ROUND(E142,0)</f>
        <v>85</v>
      </c>
      <c r="I142" s="9">
        <f t="shared" ref="I142" si="68">G142-H142</f>
        <v>-13</v>
      </c>
      <c r="J142" s="47">
        <f t="shared" ref="J142" si="69">IF(I142&gt;0, E142-I142*0.2, IF(I142&lt;-3, E142+0.1, E142))</f>
        <v>4.5999999999999996</v>
      </c>
    </row>
    <row r="143" spans="2:10" outlineLevel="1" x14ac:dyDescent="0.3">
      <c r="B143" s="28" t="s">
        <v>30</v>
      </c>
      <c r="C143" s="8">
        <v>43835</v>
      </c>
      <c r="D143" s="15" t="s">
        <v>13</v>
      </c>
      <c r="E143" s="69">
        <f>J99</f>
        <v>6.8999999999999986</v>
      </c>
      <c r="F143" s="29">
        <v>87</v>
      </c>
      <c r="G143" s="9">
        <v>72</v>
      </c>
      <c r="H143" s="9">
        <f t="shared" si="57"/>
        <v>80</v>
      </c>
      <c r="I143" s="9">
        <f t="shared" si="58"/>
        <v>-8</v>
      </c>
      <c r="J143" s="47">
        <f t="shared" si="60"/>
        <v>6.9999999999999982</v>
      </c>
    </row>
    <row r="144" spans="2:10" outlineLevel="1" x14ac:dyDescent="0.3">
      <c r="B144" s="31" t="str">
        <f>B38</f>
        <v>Skřivánková Zuzana</v>
      </c>
      <c r="C144" s="32">
        <v>43835</v>
      </c>
      <c r="D144" s="33" t="s">
        <v>13</v>
      </c>
      <c r="E144" s="71">
        <f>ROUND(C38/2,1)</f>
        <v>16</v>
      </c>
      <c r="F144" s="35">
        <v>106</v>
      </c>
      <c r="G144" s="34">
        <v>72</v>
      </c>
      <c r="H144" s="34">
        <f t="shared" si="57"/>
        <v>90</v>
      </c>
      <c r="I144" s="34">
        <f t="shared" si="58"/>
        <v>-18</v>
      </c>
      <c r="J144" s="66">
        <f t="shared" si="60"/>
        <v>16.100000000000001</v>
      </c>
    </row>
    <row r="145" spans="2:10" outlineLevel="1" x14ac:dyDescent="0.3">
      <c r="B145" s="28" t="s">
        <v>15</v>
      </c>
      <c r="C145" s="8">
        <v>43842</v>
      </c>
      <c r="D145" s="15" t="s">
        <v>19</v>
      </c>
      <c r="E145" s="29">
        <f t="shared" ref="E145:E150" si="70">J127</f>
        <v>1.1000000000000001</v>
      </c>
      <c r="F145" s="29">
        <v>71</v>
      </c>
      <c r="G145" s="9">
        <v>72</v>
      </c>
      <c r="H145" s="9">
        <f t="shared" si="57"/>
        <v>70</v>
      </c>
      <c r="I145" s="9">
        <f t="shared" si="58"/>
        <v>2</v>
      </c>
      <c r="J145" s="47">
        <f t="shared" si="60"/>
        <v>0.70000000000000007</v>
      </c>
    </row>
    <row r="146" spans="2:10" outlineLevel="1" x14ac:dyDescent="0.3">
      <c r="B146" s="28" t="s">
        <v>35</v>
      </c>
      <c r="C146" s="8">
        <v>43842</v>
      </c>
      <c r="D146" s="15" t="s">
        <v>19</v>
      </c>
      <c r="E146" s="9">
        <f t="shared" si="70"/>
        <v>0.8999999999999998</v>
      </c>
      <c r="F146" s="29">
        <v>77</v>
      </c>
      <c r="G146" s="9">
        <v>72</v>
      </c>
      <c r="H146" s="9">
        <f t="shared" si="57"/>
        <v>76</v>
      </c>
      <c r="I146" s="9">
        <f t="shared" si="58"/>
        <v>-4</v>
      </c>
      <c r="J146" s="47">
        <f t="shared" si="60"/>
        <v>0.99999999999999978</v>
      </c>
    </row>
    <row r="147" spans="2:10" outlineLevel="1" x14ac:dyDescent="0.3">
      <c r="B147" s="28" t="s">
        <v>36</v>
      </c>
      <c r="C147" s="8">
        <v>43842</v>
      </c>
      <c r="D147" s="15" t="s">
        <v>19</v>
      </c>
      <c r="E147" s="9">
        <f t="shared" si="70"/>
        <v>2.1</v>
      </c>
      <c r="F147" s="29">
        <v>70</v>
      </c>
      <c r="G147" s="9">
        <v>72</v>
      </c>
      <c r="H147" s="9">
        <f t="shared" ref="H147:H156" si="71">F147-ROUND(E147,0)</f>
        <v>68</v>
      </c>
      <c r="I147" s="9">
        <f t="shared" ref="I147:I156" si="72">G147-H147</f>
        <v>4</v>
      </c>
      <c r="J147" s="47">
        <f t="shared" ref="J147:J156" si="73">IF(I147&gt;0, E147-I147*0.2, IF(I147&lt;-3, E147+0.1, E147))</f>
        <v>1.3</v>
      </c>
    </row>
    <row r="148" spans="2:10" outlineLevel="1" x14ac:dyDescent="0.3">
      <c r="B148" s="28" t="s">
        <v>37</v>
      </c>
      <c r="C148" s="8">
        <v>43842</v>
      </c>
      <c r="D148" s="15" t="s">
        <v>19</v>
      </c>
      <c r="E148" s="9">
        <f t="shared" si="70"/>
        <v>6.1</v>
      </c>
      <c r="F148" s="29">
        <v>81</v>
      </c>
      <c r="G148" s="9">
        <v>72</v>
      </c>
      <c r="H148" s="9">
        <f t="shared" si="71"/>
        <v>75</v>
      </c>
      <c r="I148" s="9">
        <f t="shared" si="72"/>
        <v>-3</v>
      </c>
      <c r="J148" s="47">
        <f t="shared" si="73"/>
        <v>6.1</v>
      </c>
    </row>
    <row r="149" spans="2:10" outlineLevel="1" x14ac:dyDescent="0.3">
      <c r="B149" s="28" t="s">
        <v>8</v>
      </c>
      <c r="C149" s="15">
        <v>43842</v>
      </c>
      <c r="D149" s="15" t="s">
        <v>19</v>
      </c>
      <c r="E149" s="29">
        <f t="shared" si="70"/>
        <v>3.5999999999999996</v>
      </c>
      <c r="F149" s="29">
        <v>72</v>
      </c>
      <c r="G149" s="29">
        <v>72</v>
      </c>
      <c r="H149" s="9">
        <f t="shared" si="71"/>
        <v>68</v>
      </c>
      <c r="I149" s="9">
        <f t="shared" si="72"/>
        <v>4</v>
      </c>
      <c r="J149" s="47">
        <f t="shared" si="73"/>
        <v>2.8</v>
      </c>
    </row>
    <row r="150" spans="2:10" outlineLevel="1" x14ac:dyDescent="0.3">
      <c r="B150" s="28" t="s">
        <v>87</v>
      </c>
      <c r="C150" s="15">
        <v>43842</v>
      </c>
      <c r="D150" s="15" t="s">
        <v>19</v>
      </c>
      <c r="E150" s="29">
        <f t="shared" si="70"/>
        <v>5.8999999999999986</v>
      </c>
      <c r="F150" s="29">
        <v>89</v>
      </c>
      <c r="G150" s="29">
        <v>72</v>
      </c>
      <c r="H150" s="9">
        <f t="shared" si="71"/>
        <v>83</v>
      </c>
      <c r="I150" s="9">
        <f t="shared" si="72"/>
        <v>-11</v>
      </c>
      <c r="J150" s="47">
        <f t="shared" si="73"/>
        <v>5.9999999999999982</v>
      </c>
    </row>
    <row r="151" spans="2:10" outlineLevel="1" x14ac:dyDescent="0.3">
      <c r="B151" s="28" t="s">
        <v>60</v>
      </c>
      <c r="C151" s="15">
        <v>43842</v>
      </c>
      <c r="D151" s="15" t="s">
        <v>19</v>
      </c>
      <c r="E151" s="29">
        <f t="shared" ref="E151:E156" si="74">J134</f>
        <v>6.4999999999999982</v>
      </c>
      <c r="F151" s="29">
        <v>86</v>
      </c>
      <c r="G151" s="29">
        <v>72</v>
      </c>
      <c r="H151" s="9">
        <f t="shared" si="71"/>
        <v>79</v>
      </c>
      <c r="I151" s="9">
        <f t="shared" si="72"/>
        <v>-7</v>
      </c>
      <c r="J151" s="47">
        <f t="shared" si="73"/>
        <v>6.5999999999999979</v>
      </c>
    </row>
    <row r="152" spans="2:10" outlineLevel="1" x14ac:dyDescent="0.3">
      <c r="B152" s="28" t="s">
        <v>83</v>
      </c>
      <c r="C152" s="15">
        <v>43842</v>
      </c>
      <c r="D152" s="15" t="s">
        <v>19</v>
      </c>
      <c r="E152" s="29">
        <f t="shared" si="74"/>
        <v>8.8999999999999986</v>
      </c>
      <c r="F152" s="29">
        <v>85</v>
      </c>
      <c r="G152" s="29">
        <v>72</v>
      </c>
      <c r="H152" s="9">
        <f t="shared" si="71"/>
        <v>76</v>
      </c>
      <c r="I152" s="9">
        <f t="shared" si="72"/>
        <v>-4</v>
      </c>
      <c r="J152" s="47">
        <f t="shared" si="73"/>
        <v>8.9999999999999982</v>
      </c>
    </row>
    <row r="153" spans="2:10" outlineLevel="1" x14ac:dyDescent="0.3">
      <c r="B153" s="28" t="s">
        <v>43</v>
      </c>
      <c r="C153" s="15">
        <v>43842</v>
      </c>
      <c r="D153" s="15" t="s">
        <v>19</v>
      </c>
      <c r="E153" s="29">
        <f t="shared" si="74"/>
        <v>11.099999999999998</v>
      </c>
      <c r="F153" s="29">
        <v>88</v>
      </c>
      <c r="G153" s="29">
        <v>72</v>
      </c>
      <c r="H153" s="9">
        <f t="shared" si="71"/>
        <v>77</v>
      </c>
      <c r="I153" s="9">
        <f t="shared" si="72"/>
        <v>-5</v>
      </c>
      <c r="J153" s="47">
        <f t="shared" si="73"/>
        <v>11.199999999999998</v>
      </c>
    </row>
    <row r="154" spans="2:10" outlineLevel="1" x14ac:dyDescent="0.3">
      <c r="B154" s="28" t="s">
        <v>96</v>
      </c>
      <c r="C154" s="15">
        <v>43842</v>
      </c>
      <c r="D154" s="15" t="s">
        <v>19</v>
      </c>
      <c r="E154" s="29">
        <f t="shared" si="74"/>
        <v>12.399999999999999</v>
      </c>
      <c r="F154" s="29">
        <v>101</v>
      </c>
      <c r="G154" s="29">
        <v>72</v>
      </c>
      <c r="H154" s="9">
        <f t="shared" si="71"/>
        <v>89</v>
      </c>
      <c r="I154" s="9">
        <f t="shared" si="72"/>
        <v>-17</v>
      </c>
      <c r="J154" s="47">
        <f t="shared" si="73"/>
        <v>12.499999999999998</v>
      </c>
    </row>
    <row r="155" spans="2:10" outlineLevel="1" x14ac:dyDescent="0.3">
      <c r="B155" s="28" t="s">
        <v>70</v>
      </c>
      <c r="C155" s="15">
        <v>43842</v>
      </c>
      <c r="D155" s="15" t="s">
        <v>19</v>
      </c>
      <c r="E155" s="29">
        <f t="shared" si="74"/>
        <v>10.6</v>
      </c>
      <c r="F155" s="29">
        <v>101</v>
      </c>
      <c r="G155" s="29">
        <v>72</v>
      </c>
      <c r="H155" s="9">
        <f t="shared" si="71"/>
        <v>90</v>
      </c>
      <c r="I155" s="9">
        <f t="shared" si="72"/>
        <v>-18</v>
      </c>
      <c r="J155" s="47">
        <f t="shared" si="73"/>
        <v>10.7</v>
      </c>
    </row>
    <row r="156" spans="2:10" outlineLevel="1" x14ac:dyDescent="0.3">
      <c r="B156" s="28" t="s">
        <v>12</v>
      </c>
      <c r="C156" s="15">
        <v>43842</v>
      </c>
      <c r="D156" s="15" t="s">
        <v>19</v>
      </c>
      <c r="E156" s="29">
        <f t="shared" si="74"/>
        <v>8.1999999999999993</v>
      </c>
      <c r="F156" s="29">
        <v>89</v>
      </c>
      <c r="G156" s="29">
        <v>72</v>
      </c>
      <c r="H156" s="9">
        <f t="shared" si="71"/>
        <v>81</v>
      </c>
      <c r="I156" s="9">
        <f t="shared" si="72"/>
        <v>-9</v>
      </c>
      <c r="J156" s="47">
        <f t="shared" si="73"/>
        <v>8.2999999999999989</v>
      </c>
    </row>
    <row r="157" spans="2:10" outlineLevel="1" x14ac:dyDescent="0.3">
      <c r="B157" s="28" t="s">
        <v>30</v>
      </c>
      <c r="C157" s="15">
        <v>43842</v>
      </c>
      <c r="D157" s="15" t="s">
        <v>19</v>
      </c>
      <c r="E157" s="69">
        <f>J143</f>
        <v>6.9999999999999982</v>
      </c>
      <c r="F157" s="29">
        <v>83</v>
      </c>
      <c r="G157" s="29">
        <v>72</v>
      </c>
      <c r="H157" s="9">
        <f t="shared" si="57"/>
        <v>76</v>
      </c>
      <c r="I157" s="9">
        <f t="shared" si="58"/>
        <v>-4</v>
      </c>
      <c r="J157" s="47">
        <f t="shared" si="60"/>
        <v>7.0999999999999979</v>
      </c>
    </row>
    <row r="158" spans="2:10" outlineLevel="1" x14ac:dyDescent="0.3">
      <c r="B158" s="28" t="s">
        <v>86</v>
      </c>
      <c r="C158" s="15">
        <v>43842</v>
      </c>
      <c r="D158" s="15" t="s">
        <v>19</v>
      </c>
      <c r="E158" s="69">
        <f>J123</f>
        <v>3.3000000000000003</v>
      </c>
      <c r="F158" s="29">
        <v>85</v>
      </c>
      <c r="G158" s="29">
        <v>72</v>
      </c>
      <c r="H158" s="9">
        <f t="shared" si="57"/>
        <v>82</v>
      </c>
      <c r="I158" s="9">
        <f t="shared" si="58"/>
        <v>-10</v>
      </c>
      <c r="J158" s="47">
        <f t="shared" si="60"/>
        <v>3.4000000000000004</v>
      </c>
    </row>
    <row r="159" spans="2:10" outlineLevel="1" x14ac:dyDescent="0.3">
      <c r="B159" s="28" t="s">
        <v>101</v>
      </c>
      <c r="C159" s="15">
        <v>43842</v>
      </c>
      <c r="D159" s="15" t="s">
        <v>19</v>
      </c>
      <c r="E159" s="69">
        <f>ROUND(C40/2,1)</f>
        <v>5</v>
      </c>
      <c r="F159" s="29">
        <v>90</v>
      </c>
      <c r="G159" s="29">
        <v>72</v>
      </c>
      <c r="H159" s="9">
        <f t="shared" si="57"/>
        <v>85</v>
      </c>
      <c r="I159" s="9">
        <f t="shared" si="58"/>
        <v>-13</v>
      </c>
      <c r="J159" s="47">
        <f t="shared" si="60"/>
        <v>5.0999999999999996</v>
      </c>
    </row>
    <row r="160" spans="2:10" outlineLevel="1" x14ac:dyDescent="0.3">
      <c r="B160" s="37" t="s">
        <v>14</v>
      </c>
      <c r="C160" s="16">
        <v>43849</v>
      </c>
      <c r="D160" s="16" t="s">
        <v>32</v>
      </c>
      <c r="E160" s="73">
        <f>J126</f>
        <v>3.4</v>
      </c>
      <c r="F160" s="18">
        <v>82</v>
      </c>
      <c r="G160" s="18">
        <v>72</v>
      </c>
      <c r="H160" s="38">
        <f>F160-ROUND(E160,0)</f>
        <v>79</v>
      </c>
      <c r="I160" s="38">
        <f>G160-H160</f>
        <v>-7</v>
      </c>
      <c r="J160" s="65">
        <f t="shared" si="60"/>
        <v>3.5</v>
      </c>
    </row>
    <row r="161" spans="2:10" outlineLevel="1" x14ac:dyDescent="0.3">
      <c r="B161" s="28" t="s">
        <v>15</v>
      </c>
      <c r="C161" s="15">
        <v>43849</v>
      </c>
      <c r="D161" s="15" t="s">
        <v>32</v>
      </c>
      <c r="E161" s="69">
        <f>J145</f>
        <v>0.70000000000000007</v>
      </c>
      <c r="F161" s="29">
        <v>77</v>
      </c>
      <c r="G161" s="29">
        <v>72</v>
      </c>
      <c r="H161" s="9">
        <f t="shared" ref="H161:H244" si="75">F161-ROUND(E161,0)</f>
        <v>76</v>
      </c>
      <c r="I161" s="9">
        <f t="shared" ref="I161:I244" si="76">G161-H161</f>
        <v>-4</v>
      </c>
      <c r="J161" s="47">
        <f t="shared" si="60"/>
        <v>0.8</v>
      </c>
    </row>
    <row r="162" spans="2:10" outlineLevel="1" x14ac:dyDescent="0.3">
      <c r="B162" s="28" t="s">
        <v>35</v>
      </c>
      <c r="C162" s="15">
        <v>43849</v>
      </c>
      <c r="D162" s="15" t="s">
        <v>32</v>
      </c>
      <c r="E162" s="69">
        <f>J146</f>
        <v>0.99999999999999978</v>
      </c>
      <c r="F162" s="29">
        <v>78</v>
      </c>
      <c r="G162" s="29">
        <v>72</v>
      </c>
      <c r="H162" s="9">
        <f t="shared" si="75"/>
        <v>77</v>
      </c>
      <c r="I162" s="9">
        <f t="shared" si="76"/>
        <v>-5</v>
      </c>
      <c r="J162" s="47">
        <f t="shared" si="60"/>
        <v>1.0999999999999999</v>
      </c>
    </row>
    <row r="163" spans="2:10" outlineLevel="1" x14ac:dyDescent="0.3">
      <c r="B163" s="28" t="s">
        <v>36</v>
      </c>
      <c r="C163" s="15">
        <v>43849</v>
      </c>
      <c r="D163" s="15" t="s">
        <v>32</v>
      </c>
      <c r="E163" s="69">
        <f t="shared" ref="E163:E172" si="77">J147</f>
        <v>1.3</v>
      </c>
      <c r="F163" s="29">
        <v>78</v>
      </c>
      <c r="G163" s="29">
        <v>72</v>
      </c>
      <c r="H163" s="9">
        <f t="shared" si="75"/>
        <v>77</v>
      </c>
      <c r="I163" s="9">
        <f t="shared" si="76"/>
        <v>-5</v>
      </c>
      <c r="J163" s="47">
        <f t="shared" si="60"/>
        <v>1.4000000000000001</v>
      </c>
    </row>
    <row r="164" spans="2:10" outlineLevel="1" x14ac:dyDescent="0.3">
      <c r="B164" s="28" t="s">
        <v>37</v>
      </c>
      <c r="C164" s="15">
        <v>43849</v>
      </c>
      <c r="D164" s="15" t="s">
        <v>32</v>
      </c>
      <c r="E164" s="69">
        <f t="shared" si="77"/>
        <v>6.1</v>
      </c>
      <c r="F164" s="29">
        <v>76</v>
      </c>
      <c r="G164" s="29">
        <v>72</v>
      </c>
      <c r="H164" s="9">
        <f t="shared" ref="H164:H169" si="78">F164-ROUND(E164,0)</f>
        <v>70</v>
      </c>
      <c r="I164" s="9">
        <f t="shared" ref="I164:I169" si="79">G164-H164</f>
        <v>2</v>
      </c>
      <c r="J164" s="47">
        <f t="shared" ref="J164:J169" si="80">IF(I164&gt;0, E164-I164*0.2, IF(I164&lt;-3, E164+0.1, E164))</f>
        <v>5.6999999999999993</v>
      </c>
    </row>
    <row r="165" spans="2:10" outlineLevel="1" x14ac:dyDescent="0.3">
      <c r="B165" s="28" t="s">
        <v>8</v>
      </c>
      <c r="C165" s="15">
        <v>43849</v>
      </c>
      <c r="D165" s="15" t="s">
        <v>32</v>
      </c>
      <c r="E165" s="69">
        <f t="shared" si="77"/>
        <v>2.8</v>
      </c>
      <c r="F165" s="29">
        <v>74</v>
      </c>
      <c r="G165" s="29">
        <v>72</v>
      </c>
      <c r="H165" s="9">
        <f t="shared" si="78"/>
        <v>71</v>
      </c>
      <c r="I165" s="9">
        <f t="shared" si="79"/>
        <v>1</v>
      </c>
      <c r="J165" s="47">
        <f t="shared" si="80"/>
        <v>2.5999999999999996</v>
      </c>
    </row>
    <row r="166" spans="2:10" outlineLevel="1" x14ac:dyDescent="0.3">
      <c r="B166" s="28" t="s">
        <v>87</v>
      </c>
      <c r="C166" s="15">
        <v>43849</v>
      </c>
      <c r="D166" s="15" t="s">
        <v>32</v>
      </c>
      <c r="E166" s="69">
        <f t="shared" si="77"/>
        <v>5.9999999999999982</v>
      </c>
      <c r="F166" s="29">
        <v>83</v>
      </c>
      <c r="G166" s="29">
        <v>72</v>
      </c>
      <c r="H166" s="9">
        <f t="shared" si="78"/>
        <v>77</v>
      </c>
      <c r="I166" s="9">
        <f t="shared" si="79"/>
        <v>-5</v>
      </c>
      <c r="J166" s="47">
        <f t="shared" si="80"/>
        <v>6.0999999999999979</v>
      </c>
    </row>
    <row r="167" spans="2:10" outlineLevel="1" x14ac:dyDescent="0.3">
      <c r="B167" s="28" t="s">
        <v>60</v>
      </c>
      <c r="C167" s="15">
        <v>43849</v>
      </c>
      <c r="D167" s="15" t="s">
        <v>32</v>
      </c>
      <c r="E167" s="69">
        <f t="shared" si="77"/>
        <v>6.5999999999999979</v>
      </c>
      <c r="F167" s="29">
        <v>89</v>
      </c>
      <c r="G167" s="29">
        <v>72</v>
      </c>
      <c r="H167" s="9">
        <f t="shared" si="78"/>
        <v>82</v>
      </c>
      <c r="I167" s="9">
        <f t="shared" si="79"/>
        <v>-10</v>
      </c>
      <c r="J167" s="47">
        <f t="shared" si="80"/>
        <v>6.6999999999999975</v>
      </c>
    </row>
    <row r="168" spans="2:10" outlineLevel="1" x14ac:dyDescent="0.3">
      <c r="B168" s="28" t="s">
        <v>83</v>
      </c>
      <c r="C168" s="15">
        <v>43849</v>
      </c>
      <c r="D168" s="15" t="s">
        <v>32</v>
      </c>
      <c r="E168" s="69">
        <f t="shared" si="77"/>
        <v>8.9999999999999982</v>
      </c>
      <c r="F168" s="29">
        <v>102</v>
      </c>
      <c r="G168" s="29">
        <v>72</v>
      </c>
      <c r="H168" s="9">
        <f t="shared" si="78"/>
        <v>93</v>
      </c>
      <c r="I168" s="9">
        <f t="shared" si="79"/>
        <v>-21</v>
      </c>
      <c r="J168" s="47">
        <f t="shared" si="80"/>
        <v>9.0999999999999979</v>
      </c>
    </row>
    <row r="169" spans="2:10" outlineLevel="1" x14ac:dyDescent="0.3">
      <c r="B169" s="28" t="s">
        <v>43</v>
      </c>
      <c r="C169" s="15">
        <v>43849</v>
      </c>
      <c r="D169" s="15" t="s">
        <v>32</v>
      </c>
      <c r="E169" s="69">
        <f t="shared" si="77"/>
        <v>11.199999999999998</v>
      </c>
      <c r="F169" s="29">
        <v>98</v>
      </c>
      <c r="G169" s="29">
        <v>72</v>
      </c>
      <c r="H169" s="9">
        <f t="shared" si="78"/>
        <v>87</v>
      </c>
      <c r="I169" s="9">
        <f t="shared" si="79"/>
        <v>-15</v>
      </c>
      <c r="J169" s="47">
        <f t="shared" si="80"/>
        <v>11.299999999999997</v>
      </c>
    </row>
    <row r="170" spans="2:10" outlineLevel="1" x14ac:dyDescent="0.3">
      <c r="B170" s="28" t="s">
        <v>96</v>
      </c>
      <c r="C170" s="15">
        <v>43849</v>
      </c>
      <c r="D170" s="15" t="s">
        <v>32</v>
      </c>
      <c r="E170" s="69">
        <f t="shared" si="77"/>
        <v>12.499999999999998</v>
      </c>
      <c r="F170" s="29">
        <v>107</v>
      </c>
      <c r="G170" s="29">
        <v>72</v>
      </c>
      <c r="H170" s="9">
        <f t="shared" si="75"/>
        <v>94</v>
      </c>
      <c r="I170" s="9">
        <f t="shared" si="76"/>
        <v>-22</v>
      </c>
      <c r="J170" s="47">
        <f t="shared" si="60"/>
        <v>12.599999999999998</v>
      </c>
    </row>
    <row r="171" spans="2:10" outlineLevel="1" x14ac:dyDescent="0.3">
      <c r="B171" s="28" t="s">
        <v>70</v>
      </c>
      <c r="C171" s="8">
        <v>43849</v>
      </c>
      <c r="D171" s="15" t="s">
        <v>32</v>
      </c>
      <c r="E171" s="44">
        <f t="shared" si="77"/>
        <v>10.7</v>
      </c>
      <c r="F171" s="29">
        <v>101</v>
      </c>
      <c r="G171" s="29">
        <v>72</v>
      </c>
      <c r="H171" s="9">
        <f t="shared" si="75"/>
        <v>90</v>
      </c>
      <c r="I171" s="9">
        <f t="shared" si="76"/>
        <v>-18</v>
      </c>
      <c r="J171" s="47">
        <f t="shared" si="60"/>
        <v>10.799999999999999</v>
      </c>
    </row>
    <row r="172" spans="2:10" outlineLevel="1" x14ac:dyDescent="0.3">
      <c r="B172" s="28" t="s">
        <v>12</v>
      </c>
      <c r="C172" s="8">
        <v>43849</v>
      </c>
      <c r="D172" s="15" t="s">
        <v>32</v>
      </c>
      <c r="E172" s="44">
        <f t="shared" si="77"/>
        <v>8.2999999999999989</v>
      </c>
      <c r="F172" s="29">
        <v>91</v>
      </c>
      <c r="G172" s="29">
        <v>72</v>
      </c>
      <c r="H172" s="9">
        <f t="shared" si="75"/>
        <v>83</v>
      </c>
      <c r="I172" s="9">
        <f t="shared" si="76"/>
        <v>-11</v>
      </c>
      <c r="J172" s="47">
        <f t="shared" si="60"/>
        <v>8.3999999999999986</v>
      </c>
    </row>
    <row r="173" spans="2:10" outlineLevel="1" x14ac:dyDescent="0.3">
      <c r="B173" s="28" t="s">
        <v>86</v>
      </c>
      <c r="C173" s="8">
        <v>43849</v>
      </c>
      <c r="D173" s="15" t="s">
        <v>32</v>
      </c>
      <c r="E173" s="44">
        <f>J158</f>
        <v>3.4000000000000004</v>
      </c>
      <c r="F173" s="29">
        <v>79</v>
      </c>
      <c r="G173" s="29">
        <v>72</v>
      </c>
      <c r="H173" s="9">
        <f t="shared" si="75"/>
        <v>76</v>
      </c>
      <c r="I173" s="9">
        <f t="shared" si="76"/>
        <v>-4</v>
      </c>
      <c r="J173" s="47">
        <f t="shared" si="60"/>
        <v>3.5000000000000004</v>
      </c>
    </row>
    <row r="174" spans="2:10" outlineLevel="1" x14ac:dyDescent="0.3">
      <c r="B174" s="28" t="s">
        <v>101</v>
      </c>
      <c r="C174" s="8">
        <v>43849</v>
      </c>
      <c r="D174" s="15" t="s">
        <v>32</v>
      </c>
      <c r="E174" s="69">
        <f>J159</f>
        <v>5.0999999999999996</v>
      </c>
      <c r="F174" s="29">
        <v>87</v>
      </c>
      <c r="G174" s="29">
        <v>72</v>
      </c>
      <c r="H174" s="9">
        <f t="shared" si="75"/>
        <v>82</v>
      </c>
      <c r="I174" s="9">
        <f t="shared" si="76"/>
        <v>-10</v>
      </c>
      <c r="J174" s="47">
        <f t="shared" si="60"/>
        <v>5.1999999999999993</v>
      </c>
    </row>
    <row r="175" spans="2:10" outlineLevel="1" x14ac:dyDescent="0.3">
      <c r="B175" s="28" t="s">
        <v>41</v>
      </c>
      <c r="C175" s="8">
        <v>43849</v>
      </c>
      <c r="D175" s="15" t="s">
        <v>32</v>
      </c>
      <c r="E175" s="69">
        <f>J133</f>
        <v>2.2999999999999998</v>
      </c>
      <c r="F175" s="29">
        <v>73</v>
      </c>
      <c r="G175" s="29">
        <v>72</v>
      </c>
      <c r="H175" s="9">
        <f t="shared" si="75"/>
        <v>71</v>
      </c>
      <c r="I175" s="9">
        <f t="shared" si="76"/>
        <v>1</v>
      </c>
      <c r="J175" s="47">
        <f t="shared" si="60"/>
        <v>2.0999999999999996</v>
      </c>
    </row>
    <row r="176" spans="2:10" outlineLevel="1" x14ac:dyDescent="0.3">
      <c r="B176" s="28" t="s">
        <v>93</v>
      </c>
      <c r="C176" s="8">
        <v>43849</v>
      </c>
      <c r="D176" s="15" t="s">
        <v>32</v>
      </c>
      <c r="E176" s="69">
        <f>J110</f>
        <v>5.4</v>
      </c>
      <c r="F176" s="29">
        <v>90</v>
      </c>
      <c r="G176" s="29">
        <v>72</v>
      </c>
      <c r="H176" s="9">
        <f t="shared" ref="H176:H177" si="81">F176-ROUND(E176,0)</f>
        <v>85</v>
      </c>
      <c r="I176" s="9">
        <f t="shared" ref="I176:I177" si="82">G176-H176</f>
        <v>-13</v>
      </c>
      <c r="J176" s="47">
        <f t="shared" ref="J176:J177" si="83">IF(I176&gt;0, E176-I176*0.2, IF(I176&lt;-3, E176+0.1, E176))</f>
        <v>5.5</v>
      </c>
    </row>
    <row r="177" spans="2:12" outlineLevel="1" x14ac:dyDescent="0.3">
      <c r="B177" s="28" t="str">
        <f>B41</f>
        <v>Zago Gianluca</v>
      </c>
      <c r="C177" s="8">
        <v>43849</v>
      </c>
      <c r="D177" s="15" t="s">
        <v>32</v>
      </c>
      <c r="E177" s="69">
        <f>ROUND(C41/2,1)</f>
        <v>5.2</v>
      </c>
      <c r="F177" s="29">
        <v>98</v>
      </c>
      <c r="G177" s="29">
        <v>72</v>
      </c>
      <c r="H177" s="9">
        <f t="shared" si="81"/>
        <v>93</v>
      </c>
      <c r="I177" s="9">
        <f t="shared" si="82"/>
        <v>-21</v>
      </c>
      <c r="J177" s="47">
        <f t="shared" si="83"/>
        <v>5.3</v>
      </c>
    </row>
    <row r="178" spans="2:12" outlineLevel="1" x14ac:dyDescent="0.3">
      <c r="B178" s="31" t="str">
        <f>B45</f>
        <v>Grňa Martin</v>
      </c>
      <c r="C178" s="32">
        <v>43849</v>
      </c>
      <c r="D178" s="33" t="s">
        <v>32</v>
      </c>
      <c r="E178" s="74">
        <f>ROUND(C45/2,1)</f>
        <v>2.1</v>
      </c>
      <c r="F178" s="35">
        <v>91</v>
      </c>
      <c r="G178" s="35">
        <v>72</v>
      </c>
      <c r="H178" s="34">
        <f t="shared" si="75"/>
        <v>89</v>
      </c>
      <c r="I178" s="34">
        <f t="shared" si="76"/>
        <v>-17</v>
      </c>
      <c r="J178" s="66">
        <f t="shared" si="60"/>
        <v>2.2000000000000002</v>
      </c>
    </row>
    <row r="179" spans="2:12" outlineLevel="1" x14ac:dyDescent="0.3">
      <c r="B179" s="37" t="s">
        <v>14</v>
      </c>
      <c r="C179" s="1">
        <v>43856</v>
      </c>
      <c r="D179" s="15" t="s">
        <v>104</v>
      </c>
      <c r="E179" s="75">
        <f>J160</f>
        <v>3.5</v>
      </c>
      <c r="F179" s="29">
        <v>75</v>
      </c>
      <c r="G179" s="29">
        <v>72</v>
      </c>
      <c r="H179" s="29">
        <f t="shared" si="75"/>
        <v>71</v>
      </c>
      <c r="I179" s="29">
        <f t="shared" si="76"/>
        <v>1</v>
      </c>
      <c r="J179" s="67">
        <f t="shared" si="60"/>
        <v>3.3</v>
      </c>
    </row>
    <row r="180" spans="2:12" outlineLevel="1" x14ac:dyDescent="0.3">
      <c r="B180" s="28" t="s">
        <v>15</v>
      </c>
      <c r="C180" s="1">
        <v>43856</v>
      </c>
      <c r="D180" s="15" t="s">
        <v>104</v>
      </c>
      <c r="E180" s="75">
        <f t="shared" ref="E180:E187" si="84">J161</f>
        <v>0.8</v>
      </c>
      <c r="F180" s="29">
        <v>73</v>
      </c>
      <c r="G180" s="29">
        <v>72</v>
      </c>
      <c r="H180" s="29">
        <f t="shared" si="75"/>
        <v>72</v>
      </c>
      <c r="I180" s="29">
        <f t="shared" si="76"/>
        <v>0</v>
      </c>
      <c r="J180" s="67">
        <f t="shared" si="60"/>
        <v>0.8</v>
      </c>
      <c r="L180" s="15"/>
    </row>
    <row r="181" spans="2:12" outlineLevel="1" x14ac:dyDescent="0.3">
      <c r="B181" s="28" t="s">
        <v>35</v>
      </c>
      <c r="C181" s="1">
        <v>43856</v>
      </c>
      <c r="D181" s="15" t="s">
        <v>104</v>
      </c>
      <c r="E181" s="75">
        <f t="shared" si="84"/>
        <v>1.0999999999999999</v>
      </c>
      <c r="F181" s="29">
        <v>70</v>
      </c>
      <c r="G181" s="29">
        <v>72</v>
      </c>
      <c r="H181" s="29">
        <f t="shared" si="75"/>
        <v>69</v>
      </c>
      <c r="I181" s="29">
        <f t="shared" si="76"/>
        <v>3</v>
      </c>
      <c r="J181" s="67">
        <f t="shared" si="60"/>
        <v>0.49999999999999978</v>
      </c>
      <c r="L181" s="29"/>
    </row>
    <row r="182" spans="2:12" outlineLevel="1" x14ac:dyDescent="0.3">
      <c r="B182" s="28" t="s">
        <v>36</v>
      </c>
      <c r="C182" s="1">
        <v>43856</v>
      </c>
      <c r="D182" s="15" t="s">
        <v>104</v>
      </c>
      <c r="E182" s="75">
        <f t="shared" si="84"/>
        <v>1.4000000000000001</v>
      </c>
      <c r="F182" s="29">
        <v>71</v>
      </c>
      <c r="G182" s="29">
        <v>72</v>
      </c>
      <c r="H182" s="29">
        <f t="shared" si="75"/>
        <v>70</v>
      </c>
      <c r="I182" s="29">
        <f t="shared" si="76"/>
        <v>2</v>
      </c>
      <c r="J182" s="67">
        <f t="shared" si="60"/>
        <v>1</v>
      </c>
    </row>
    <row r="183" spans="2:12" outlineLevel="1" x14ac:dyDescent="0.3">
      <c r="B183" s="28" t="s">
        <v>37</v>
      </c>
      <c r="C183" s="1">
        <v>43856</v>
      </c>
      <c r="D183" s="15" t="s">
        <v>104</v>
      </c>
      <c r="E183" s="75">
        <f t="shared" si="84"/>
        <v>5.6999999999999993</v>
      </c>
      <c r="F183" s="29">
        <v>73</v>
      </c>
      <c r="G183" s="29">
        <v>72</v>
      </c>
      <c r="H183" s="29">
        <f t="shared" si="75"/>
        <v>67</v>
      </c>
      <c r="I183" s="29">
        <f t="shared" si="76"/>
        <v>5</v>
      </c>
      <c r="J183" s="67">
        <f t="shared" si="60"/>
        <v>4.6999999999999993</v>
      </c>
    </row>
    <row r="184" spans="2:12" outlineLevel="1" x14ac:dyDescent="0.3">
      <c r="B184" s="28" t="s">
        <v>8</v>
      </c>
      <c r="C184" s="1">
        <v>43856</v>
      </c>
      <c r="D184" s="15" t="s">
        <v>104</v>
      </c>
      <c r="E184" s="75">
        <f t="shared" si="84"/>
        <v>2.5999999999999996</v>
      </c>
      <c r="F184" s="29">
        <v>75</v>
      </c>
      <c r="G184" s="29">
        <v>72</v>
      </c>
      <c r="H184" s="29">
        <f t="shared" si="75"/>
        <v>72</v>
      </c>
      <c r="I184" s="29">
        <f t="shared" si="76"/>
        <v>0</v>
      </c>
      <c r="J184" s="67">
        <f t="shared" si="60"/>
        <v>2.5999999999999996</v>
      </c>
    </row>
    <row r="185" spans="2:12" outlineLevel="1" x14ac:dyDescent="0.3">
      <c r="B185" s="28" t="s">
        <v>87</v>
      </c>
      <c r="C185" s="1">
        <v>43856</v>
      </c>
      <c r="D185" s="15" t="s">
        <v>104</v>
      </c>
      <c r="E185" s="75">
        <f t="shared" si="84"/>
        <v>6.0999999999999979</v>
      </c>
      <c r="F185" s="29">
        <v>80</v>
      </c>
      <c r="G185" s="29">
        <v>72</v>
      </c>
      <c r="H185" s="29">
        <f t="shared" si="75"/>
        <v>74</v>
      </c>
      <c r="I185" s="29">
        <f t="shared" si="76"/>
        <v>-2</v>
      </c>
      <c r="J185" s="67">
        <f t="shared" si="60"/>
        <v>6.0999999999999979</v>
      </c>
    </row>
    <row r="186" spans="2:12" outlineLevel="1" x14ac:dyDescent="0.3">
      <c r="B186" s="28" t="s">
        <v>60</v>
      </c>
      <c r="C186" s="1">
        <v>43856</v>
      </c>
      <c r="D186" s="15" t="s">
        <v>104</v>
      </c>
      <c r="E186" s="75">
        <f t="shared" si="84"/>
        <v>6.6999999999999975</v>
      </c>
      <c r="F186" s="29">
        <v>80</v>
      </c>
      <c r="G186" s="29">
        <v>72</v>
      </c>
      <c r="H186" s="29">
        <f t="shared" si="75"/>
        <v>73</v>
      </c>
      <c r="I186" s="29">
        <f t="shared" si="76"/>
        <v>-1</v>
      </c>
      <c r="J186" s="67">
        <f t="shared" si="60"/>
        <v>6.6999999999999975</v>
      </c>
    </row>
    <row r="187" spans="2:12" outlineLevel="1" x14ac:dyDescent="0.3">
      <c r="B187" s="28" t="s">
        <v>83</v>
      </c>
      <c r="C187" s="1">
        <v>43856</v>
      </c>
      <c r="D187" s="15" t="s">
        <v>104</v>
      </c>
      <c r="E187" s="75">
        <f t="shared" si="84"/>
        <v>9.0999999999999979</v>
      </c>
      <c r="F187" s="29">
        <v>81</v>
      </c>
      <c r="G187" s="29">
        <v>72</v>
      </c>
      <c r="H187" s="29">
        <f t="shared" ref="H187:H190" si="85">F187-ROUND(E187,0)</f>
        <v>72</v>
      </c>
      <c r="I187" s="29">
        <f t="shared" ref="I187:I190" si="86">G187-H187</f>
        <v>0</v>
      </c>
      <c r="J187" s="67">
        <f t="shared" ref="J187:J190" si="87">IF(I187&gt;0, E187-I187*0.2, IF(I187&lt;-3, E187+0.1, E187))</f>
        <v>9.0999999999999979</v>
      </c>
    </row>
    <row r="188" spans="2:12" outlineLevel="1" x14ac:dyDescent="0.3">
      <c r="B188" s="28" t="s">
        <v>96</v>
      </c>
      <c r="C188" s="1">
        <v>43856</v>
      </c>
      <c r="D188" s="15" t="s">
        <v>104</v>
      </c>
      <c r="E188" s="75">
        <f>J170</f>
        <v>12.599999999999998</v>
      </c>
      <c r="F188" s="29">
        <v>93</v>
      </c>
      <c r="G188" s="29">
        <v>72</v>
      </c>
      <c r="H188" s="29">
        <f t="shared" si="85"/>
        <v>80</v>
      </c>
      <c r="I188" s="29">
        <f t="shared" si="86"/>
        <v>-8</v>
      </c>
      <c r="J188" s="67">
        <f t="shared" si="87"/>
        <v>12.699999999999998</v>
      </c>
    </row>
    <row r="189" spans="2:12" outlineLevel="1" x14ac:dyDescent="0.3">
      <c r="B189" s="28" t="s">
        <v>12</v>
      </c>
      <c r="C189" s="1">
        <v>43856</v>
      </c>
      <c r="D189" s="15" t="s">
        <v>104</v>
      </c>
      <c r="E189" s="75">
        <f>J172</f>
        <v>8.3999999999999986</v>
      </c>
      <c r="F189" s="29">
        <v>85</v>
      </c>
      <c r="G189" s="29">
        <v>72</v>
      </c>
      <c r="H189" s="29">
        <f t="shared" si="85"/>
        <v>77</v>
      </c>
      <c r="I189" s="29">
        <f t="shared" si="86"/>
        <v>-5</v>
      </c>
      <c r="J189" s="67">
        <f t="shared" si="87"/>
        <v>8.4999999999999982</v>
      </c>
    </row>
    <row r="190" spans="2:12" outlineLevel="1" x14ac:dyDescent="0.3">
      <c r="B190" s="28" t="s">
        <v>86</v>
      </c>
      <c r="C190" s="1">
        <v>43856</v>
      </c>
      <c r="D190" s="15" t="s">
        <v>104</v>
      </c>
      <c r="E190" s="75">
        <f>J173</f>
        <v>3.5000000000000004</v>
      </c>
      <c r="F190" s="29">
        <v>72</v>
      </c>
      <c r="G190" s="29">
        <v>72</v>
      </c>
      <c r="H190" s="29">
        <f t="shared" si="85"/>
        <v>68</v>
      </c>
      <c r="I190" s="29">
        <f t="shared" si="86"/>
        <v>4</v>
      </c>
      <c r="J190" s="67">
        <f t="shared" si="87"/>
        <v>2.7</v>
      </c>
    </row>
    <row r="191" spans="2:12" outlineLevel="1" x14ac:dyDescent="0.3">
      <c r="B191" s="28" t="s">
        <v>101</v>
      </c>
      <c r="C191" s="1">
        <v>43856</v>
      </c>
      <c r="D191" s="15" t="s">
        <v>104</v>
      </c>
      <c r="E191" s="75">
        <f>J174</f>
        <v>5.1999999999999993</v>
      </c>
      <c r="F191" s="29">
        <v>81</v>
      </c>
      <c r="G191" s="29">
        <v>72</v>
      </c>
      <c r="H191" s="29">
        <f t="shared" si="75"/>
        <v>76</v>
      </c>
      <c r="I191" s="29">
        <f t="shared" si="76"/>
        <v>-4</v>
      </c>
      <c r="J191" s="67">
        <f t="shared" si="60"/>
        <v>5.2999999999999989</v>
      </c>
    </row>
    <row r="192" spans="2:12" outlineLevel="1" x14ac:dyDescent="0.3">
      <c r="B192" s="28" t="s">
        <v>93</v>
      </c>
      <c r="C192" s="1">
        <v>43856</v>
      </c>
      <c r="D192" s="15" t="s">
        <v>104</v>
      </c>
      <c r="E192" s="75">
        <f>J176</f>
        <v>5.5</v>
      </c>
      <c r="F192" s="29">
        <v>79</v>
      </c>
      <c r="G192" s="29">
        <v>72</v>
      </c>
      <c r="H192" s="29">
        <f t="shared" si="75"/>
        <v>73</v>
      </c>
      <c r="I192" s="29">
        <f t="shared" si="76"/>
        <v>-1</v>
      </c>
      <c r="J192" s="67">
        <f t="shared" si="60"/>
        <v>5.5</v>
      </c>
    </row>
    <row r="193" spans="2:10" outlineLevel="1" x14ac:dyDescent="0.3">
      <c r="B193" s="28" t="s">
        <v>30</v>
      </c>
      <c r="C193" s="32">
        <v>43856</v>
      </c>
      <c r="D193" s="33" t="s">
        <v>104</v>
      </c>
      <c r="E193" s="71">
        <f>J157</f>
        <v>7.0999999999999979</v>
      </c>
      <c r="F193" s="35">
        <v>75</v>
      </c>
      <c r="G193" s="35">
        <v>72</v>
      </c>
      <c r="H193" s="35">
        <f t="shared" ref="H193" si="88">F193-ROUND(E193,0)</f>
        <v>68</v>
      </c>
      <c r="I193" s="35">
        <f t="shared" ref="I193" si="89">G193-H193</f>
        <v>4</v>
      </c>
      <c r="J193" s="68">
        <f t="shared" si="60"/>
        <v>6.299999999999998</v>
      </c>
    </row>
    <row r="194" spans="2:10" outlineLevel="1" x14ac:dyDescent="0.3">
      <c r="B194" s="37" t="s">
        <v>14</v>
      </c>
      <c r="C194" s="1">
        <v>43863</v>
      </c>
      <c r="D194" s="15" t="s">
        <v>21</v>
      </c>
      <c r="E194" s="75">
        <f>J179</f>
        <v>3.3</v>
      </c>
      <c r="F194" s="29">
        <v>79</v>
      </c>
      <c r="G194" s="29">
        <v>72</v>
      </c>
      <c r="H194" s="29">
        <f t="shared" si="75"/>
        <v>76</v>
      </c>
      <c r="I194" s="29">
        <f t="shared" si="76"/>
        <v>-4</v>
      </c>
      <c r="J194" s="67">
        <f t="shared" si="60"/>
        <v>3.4</v>
      </c>
    </row>
    <row r="195" spans="2:10" outlineLevel="1" x14ac:dyDescent="0.3">
      <c r="B195" s="28" t="s">
        <v>15</v>
      </c>
      <c r="C195" s="1">
        <v>43863</v>
      </c>
      <c r="D195" s="15" t="s">
        <v>21</v>
      </c>
      <c r="E195" s="75">
        <f>J180</f>
        <v>0.8</v>
      </c>
      <c r="F195" s="29">
        <v>75</v>
      </c>
      <c r="G195" s="29">
        <v>72</v>
      </c>
      <c r="H195" s="29">
        <f t="shared" si="75"/>
        <v>74</v>
      </c>
      <c r="I195" s="29">
        <f t="shared" si="76"/>
        <v>-2</v>
      </c>
      <c r="J195" s="67">
        <f t="shared" si="60"/>
        <v>0.8</v>
      </c>
    </row>
    <row r="196" spans="2:10" outlineLevel="1" x14ac:dyDescent="0.3">
      <c r="B196" s="28" t="s">
        <v>35</v>
      </c>
      <c r="C196" s="1">
        <v>43863</v>
      </c>
      <c r="D196" s="15" t="s">
        <v>21</v>
      </c>
      <c r="E196" s="75">
        <f t="shared" ref="E196:E203" si="90">J181</f>
        <v>0.49999999999999978</v>
      </c>
      <c r="F196" s="29">
        <v>80</v>
      </c>
      <c r="G196" s="29">
        <v>72</v>
      </c>
      <c r="H196" s="29">
        <f t="shared" si="75"/>
        <v>79</v>
      </c>
      <c r="I196" s="29">
        <f t="shared" si="76"/>
        <v>-7</v>
      </c>
      <c r="J196" s="67">
        <f t="shared" si="60"/>
        <v>0.59999999999999976</v>
      </c>
    </row>
    <row r="197" spans="2:10" outlineLevel="1" x14ac:dyDescent="0.3">
      <c r="B197" s="28" t="s">
        <v>36</v>
      </c>
      <c r="C197" s="1">
        <v>43863</v>
      </c>
      <c r="D197" s="15" t="s">
        <v>21</v>
      </c>
      <c r="E197" s="75">
        <f t="shared" si="90"/>
        <v>1</v>
      </c>
      <c r="F197" s="29">
        <v>72</v>
      </c>
      <c r="G197" s="29">
        <v>72</v>
      </c>
      <c r="H197" s="29">
        <f t="shared" si="75"/>
        <v>71</v>
      </c>
      <c r="I197" s="29">
        <f t="shared" si="76"/>
        <v>1</v>
      </c>
      <c r="J197" s="67">
        <f t="shared" si="60"/>
        <v>0.8</v>
      </c>
    </row>
    <row r="198" spans="2:10" outlineLevel="1" x14ac:dyDescent="0.3">
      <c r="B198" s="28" t="s">
        <v>37</v>
      </c>
      <c r="C198" s="1">
        <v>43863</v>
      </c>
      <c r="D198" s="15" t="s">
        <v>21</v>
      </c>
      <c r="E198" s="75">
        <f t="shared" si="90"/>
        <v>4.6999999999999993</v>
      </c>
      <c r="F198" s="29">
        <v>77</v>
      </c>
      <c r="G198" s="29">
        <v>72</v>
      </c>
      <c r="H198" s="29">
        <f t="shared" si="75"/>
        <v>72</v>
      </c>
      <c r="I198" s="29">
        <f t="shared" si="76"/>
        <v>0</v>
      </c>
      <c r="J198" s="67">
        <f t="shared" si="60"/>
        <v>4.6999999999999993</v>
      </c>
    </row>
    <row r="199" spans="2:10" outlineLevel="1" x14ac:dyDescent="0.3">
      <c r="B199" s="28" t="s">
        <v>8</v>
      </c>
      <c r="C199" s="1">
        <v>43863</v>
      </c>
      <c r="D199" s="15" t="s">
        <v>21</v>
      </c>
      <c r="E199" s="75">
        <f t="shared" si="90"/>
        <v>2.5999999999999996</v>
      </c>
      <c r="F199" s="29">
        <v>79</v>
      </c>
      <c r="G199" s="29">
        <v>72</v>
      </c>
      <c r="H199" s="29">
        <f t="shared" ref="H199:H204" si="91">F199-ROUND(E199,0)</f>
        <v>76</v>
      </c>
      <c r="I199" s="29">
        <f t="shared" ref="I199:I204" si="92">G199-H199</f>
        <v>-4</v>
      </c>
      <c r="J199" s="67">
        <f t="shared" ref="J199:J204" si="93">IF(I199&gt;0, E199-I199*0.2, IF(I199&lt;-3, E199+0.1, E199))</f>
        <v>2.6999999999999997</v>
      </c>
    </row>
    <row r="200" spans="2:10" outlineLevel="1" x14ac:dyDescent="0.3">
      <c r="B200" s="28" t="s">
        <v>87</v>
      </c>
      <c r="C200" s="1">
        <v>43863</v>
      </c>
      <c r="D200" s="15" t="s">
        <v>21</v>
      </c>
      <c r="E200" s="75">
        <f t="shared" si="90"/>
        <v>6.0999999999999979</v>
      </c>
      <c r="F200" s="29">
        <v>87</v>
      </c>
      <c r="G200" s="29">
        <v>72</v>
      </c>
      <c r="H200" s="29">
        <f t="shared" si="91"/>
        <v>81</v>
      </c>
      <c r="I200" s="29">
        <f t="shared" si="92"/>
        <v>-9</v>
      </c>
      <c r="J200" s="67">
        <f t="shared" si="93"/>
        <v>6.1999999999999975</v>
      </c>
    </row>
    <row r="201" spans="2:10" outlineLevel="1" x14ac:dyDescent="0.3">
      <c r="B201" s="28" t="s">
        <v>60</v>
      </c>
      <c r="C201" s="1">
        <v>43863</v>
      </c>
      <c r="D201" s="15" t="s">
        <v>21</v>
      </c>
      <c r="E201" s="75">
        <f t="shared" si="90"/>
        <v>6.6999999999999975</v>
      </c>
      <c r="F201" s="29">
        <v>94</v>
      </c>
      <c r="G201" s="29">
        <v>72</v>
      </c>
      <c r="H201" s="29">
        <f t="shared" si="91"/>
        <v>87</v>
      </c>
      <c r="I201" s="29">
        <f t="shared" si="92"/>
        <v>-15</v>
      </c>
      <c r="J201" s="67">
        <f t="shared" si="93"/>
        <v>6.7999999999999972</v>
      </c>
    </row>
    <row r="202" spans="2:10" outlineLevel="1" x14ac:dyDescent="0.3">
      <c r="B202" s="28" t="s">
        <v>83</v>
      </c>
      <c r="C202" s="1">
        <v>43863</v>
      </c>
      <c r="D202" s="15" t="s">
        <v>21</v>
      </c>
      <c r="E202" s="75">
        <f t="shared" si="90"/>
        <v>9.0999999999999979</v>
      </c>
      <c r="F202" s="29">
        <v>84</v>
      </c>
      <c r="G202" s="29">
        <v>72</v>
      </c>
      <c r="H202" s="29">
        <f t="shared" si="91"/>
        <v>75</v>
      </c>
      <c r="I202" s="29">
        <f t="shared" si="92"/>
        <v>-3</v>
      </c>
      <c r="J202" s="67">
        <f t="shared" si="93"/>
        <v>9.0999999999999979</v>
      </c>
    </row>
    <row r="203" spans="2:10" outlineLevel="1" x14ac:dyDescent="0.3">
      <c r="B203" s="28" t="s">
        <v>96</v>
      </c>
      <c r="C203" s="1">
        <v>43863</v>
      </c>
      <c r="D203" s="15" t="s">
        <v>21</v>
      </c>
      <c r="E203" s="75">
        <f t="shared" si="90"/>
        <v>12.699999999999998</v>
      </c>
      <c r="F203" s="29">
        <v>96</v>
      </c>
      <c r="G203" s="29">
        <v>72</v>
      </c>
      <c r="H203" s="29">
        <f t="shared" si="91"/>
        <v>83</v>
      </c>
      <c r="I203" s="29">
        <f t="shared" si="92"/>
        <v>-11</v>
      </c>
      <c r="J203" s="67">
        <f t="shared" si="93"/>
        <v>12.799999999999997</v>
      </c>
    </row>
    <row r="204" spans="2:10" outlineLevel="1" x14ac:dyDescent="0.3">
      <c r="B204" s="28" t="s">
        <v>86</v>
      </c>
      <c r="C204" s="1">
        <v>43863</v>
      </c>
      <c r="D204" s="15" t="s">
        <v>21</v>
      </c>
      <c r="E204" s="75">
        <f>J190</f>
        <v>2.7</v>
      </c>
      <c r="F204" s="29">
        <v>75</v>
      </c>
      <c r="G204" s="29">
        <v>72</v>
      </c>
      <c r="H204" s="29">
        <f t="shared" si="91"/>
        <v>72</v>
      </c>
      <c r="I204" s="29">
        <f t="shared" si="92"/>
        <v>0</v>
      </c>
      <c r="J204" s="67">
        <f t="shared" si="93"/>
        <v>2.7</v>
      </c>
    </row>
    <row r="205" spans="2:10" outlineLevel="1" x14ac:dyDescent="0.3">
      <c r="B205" s="28" t="str">
        <f>B30</f>
        <v>Bareš Jakub</v>
      </c>
      <c r="C205" s="1">
        <v>43863</v>
      </c>
      <c r="D205" s="15" t="s">
        <v>21</v>
      </c>
      <c r="E205" s="75">
        <f>J109</f>
        <v>18</v>
      </c>
      <c r="F205" s="29">
        <v>113</v>
      </c>
      <c r="G205" s="29">
        <v>72</v>
      </c>
      <c r="H205" s="29">
        <f t="shared" si="75"/>
        <v>95</v>
      </c>
      <c r="I205" s="29">
        <f t="shared" si="76"/>
        <v>-23</v>
      </c>
      <c r="J205" s="67">
        <v>18</v>
      </c>
    </row>
    <row r="206" spans="2:10" outlineLevel="1" x14ac:dyDescent="0.3">
      <c r="B206" s="28" t="str">
        <f>B14</f>
        <v>Fila Albert</v>
      </c>
      <c r="C206" s="1">
        <v>43863</v>
      </c>
      <c r="D206" s="15" t="s">
        <v>21</v>
      </c>
      <c r="E206" s="75">
        <f>J175</f>
        <v>2.0999999999999996</v>
      </c>
      <c r="F206" s="29">
        <v>69</v>
      </c>
      <c r="G206" s="29">
        <v>72</v>
      </c>
      <c r="H206" s="29">
        <f t="shared" si="75"/>
        <v>67</v>
      </c>
      <c r="I206" s="29">
        <f t="shared" si="76"/>
        <v>5</v>
      </c>
      <c r="J206" s="67">
        <f t="shared" si="60"/>
        <v>1.0999999999999996</v>
      </c>
    </row>
    <row r="207" spans="2:10" outlineLevel="1" x14ac:dyDescent="0.3">
      <c r="B207" s="37" t="s">
        <v>14</v>
      </c>
      <c r="C207" s="42">
        <v>43870</v>
      </c>
      <c r="D207" s="38" t="s">
        <v>81</v>
      </c>
      <c r="E207" s="70">
        <f>J194</f>
        <v>3.4</v>
      </c>
      <c r="F207" s="38">
        <v>81</v>
      </c>
      <c r="G207" s="38">
        <v>72</v>
      </c>
      <c r="H207" s="38">
        <f t="shared" si="75"/>
        <v>78</v>
      </c>
      <c r="I207" s="38">
        <f t="shared" si="76"/>
        <v>-6</v>
      </c>
      <c r="J207" s="65">
        <f t="shared" ref="J207:J276" si="94">IF(I207&gt;0, E207-I207*0.2, IF(I207&lt;-3, E207+0.1, E207))</f>
        <v>3.5</v>
      </c>
    </row>
    <row r="208" spans="2:10" outlineLevel="1" x14ac:dyDescent="0.3">
      <c r="B208" s="28" t="s">
        <v>15</v>
      </c>
      <c r="C208" s="8">
        <v>43870</v>
      </c>
      <c r="D208" s="9" t="s">
        <v>81</v>
      </c>
      <c r="E208" s="44">
        <f>J195</f>
        <v>0.8</v>
      </c>
      <c r="F208" s="29">
        <v>74</v>
      </c>
      <c r="G208" s="9">
        <v>72</v>
      </c>
      <c r="H208" s="9">
        <f t="shared" si="75"/>
        <v>73</v>
      </c>
      <c r="I208" s="9">
        <f t="shared" si="76"/>
        <v>-1</v>
      </c>
      <c r="J208" s="47">
        <f t="shared" si="94"/>
        <v>0.8</v>
      </c>
    </row>
    <row r="209" spans="2:10" outlineLevel="1" x14ac:dyDescent="0.3">
      <c r="B209" s="28" t="s">
        <v>35</v>
      </c>
      <c r="C209" s="8">
        <v>43870</v>
      </c>
      <c r="D209" s="9" t="s">
        <v>81</v>
      </c>
      <c r="E209" s="44">
        <f t="shared" ref="E209:E212" si="95">J196</f>
        <v>0.59999999999999976</v>
      </c>
      <c r="F209" s="29">
        <v>74</v>
      </c>
      <c r="G209" s="9">
        <v>72</v>
      </c>
      <c r="H209" s="9">
        <f t="shared" si="75"/>
        <v>73</v>
      </c>
      <c r="I209" s="9">
        <f t="shared" si="76"/>
        <v>-1</v>
      </c>
      <c r="J209" s="47">
        <f t="shared" si="94"/>
        <v>0.59999999999999976</v>
      </c>
    </row>
    <row r="210" spans="2:10" outlineLevel="1" x14ac:dyDescent="0.3">
      <c r="B210" s="28" t="s">
        <v>36</v>
      </c>
      <c r="C210" s="8">
        <v>43870</v>
      </c>
      <c r="D210" s="9" t="s">
        <v>81</v>
      </c>
      <c r="E210" s="44">
        <f t="shared" si="95"/>
        <v>0.8</v>
      </c>
      <c r="F210" s="29">
        <v>74</v>
      </c>
      <c r="G210" s="9">
        <v>72</v>
      </c>
      <c r="H210" s="9">
        <f t="shared" si="75"/>
        <v>73</v>
      </c>
      <c r="I210" s="9">
        <f t="shared" si="76"/>
        <v>-1</v>
      </c>
      <c r="J210" s="47">
        <f t="shared" si="94"/>
        <v>0.8</v>
      </c>
    </row>
    <row r="211" spans="2:10" outlineLevel="1" x14ac:dyDescent="0.3">
      <c r="B211" s="28" t="s">
        <v>37</v>
      </c>
      <c r="C211" s="8">
        <v>43870</v>
      </c>
      <c r="D211" s="9" t="s">
        <v>81</v>
      </c>
      <c r="E211" s="44">
        <f t="shared" si="95"/>
        <v>4.6999999999999993</v>
      </c>
      <c r="F211" s="29">
        <v>85</v>
      </c>
      <c r="G211" s="9">
        <v>72</v>
      </c>
      <c r="H211" s="9">
        <f t="shared" ref="H211:H215" si="96">F211-ROUND(E211,0)</f>
        <v>80</v>
      </c>
      <c r="I211" s="9">
        <f t="shared" ref="I211:I215" si="97">G211-H211</f>
        <v>-8</v>
      </c>
      <c r="J211" s="47">
        <f t="shared" ref="J211:J215" si="98">IF(I211&gt;0, E211-I211*0.2, IF(I211&lt;-3, E211+0.1, E211))</f>
        <v>4.7999999999999989</v>
      </c>
    </row>
    <row r="212" spans="2:10" outlineLevel="1" x14ac:dyDescent="0.3">
      <c r="B212" s="28" t="s">
        <v>8</v>
      </c>
      <c r="C212" s="8">
        <v>43870</v>
      </c>
      <c r="D212" s="9" t="s">
        <v>81</v>
      </c>
      <c r="E212" s="44">
        <f t="shared" si="95"/>
        <v>2.6999999999999997</v>
      </c>
      <c r="F212" s="29">
        <v>72</v>
      </c>
      <c r="G212" s="9">
        <v>72</v>
      </c>
      <c r="H212" s="9">
        <f t="shared" si="96"/>
        <v>69</v>
      </c>
      <c r="I212" s="9">
        <f t="shared" si="97"/>
        <v>3</v>
      </c>
      <c r="J212" s="47">
        <f t="shared" si="98"/>
        <v>2.0999999999999996</v>
      </c>
    </row>
    <row r="213" spans="2:10" outlineLevel="1" x14ac:dyDescent="0.3">
      <c r="B213" s="28" t="s">
        <v>83</v>
      </c>
      <c r="C213" s="8">
        <v>43870</v>
      </c>
      <c r="D213" s="9" t="s">
        <v>81</v>
      </c>
      <c r="E213" s="44">
        <f>J202</f>
        <v>9.0999999999999979</v>
      </c>
      <c r="F213" s="29">
        <v>81</v>
      </c>
      <c r="G213" s="9">
        <v>72</v>
      </c>
      <c r="H213" s="9">
        <f t="shared" si="96"/>
        <v>72</v>
      </c>
      <c r="I213" s="9">
        <f t="shared" si="97"/>
        <v>0</v>
      </c>
      <c r="J213" s="47">
        <f t="shared" si="98"/>
        <v>9.0999999999999979</v>
      </c>
    </row>
    <row r="214" spans="2:10" outlineLevel="1" x14ac:dyDescent="0.3">
      <c r="B214" s="28" t="s">
        <v>96</v>
      </c>
      <c r="C214" s="8">
        <v>43870</v>
      </c>
      <c r="D214" s="9" t="s">
        <v>81</v>
      </c>
      <c r="E214" s="44">
        <f>J203</f>
        <v>12.799999999999997</v>
      </c>
      <c r="F214" s="29">
        <v>103</v>
      </c>
      <c r="G214" s="9">
        <v>72</v>
      </c>
      <c r="H214" s="9">
        <f t="shared" si="96"/>
        <v>90</v>
      </c>
      <c r="I214" s="9">
        <f t="shared" si="97"/>
        <v>-18</v>
      </c>
      <c r="J214" s="47">
        <f t="shared" si="98"/>
        <v>12.899999999999997</v>
      </c>
    </row>
    <row r="215" spans="2:10" outlineLevel="1" x14ac:dyDescent="0.3">
      <c r="B215" s="28" t="s">
        <v>91</v>
      </c>
      <c r="C215" s="8">
        <v>43870</v>
      </c>
      <c r="D215" s="9" t="s">
        <v>81</v>
      </c>
      <c r="E215" s="44">
        <f>J205</f>
        <v>18</v>
      </c>
      <c r="F215" s="29">
        <v>94</v>
      </c>
      <c r="G215" s="9">
        <v>72</v>
      </c>
      <c r="H215" s="9">
        <f t="shared" si="96"/>
        <v>76</v>
      </c>
      <c r="I215" s="9">
        <f t="shared" si="97"/>
        <v>-4</v>
      </c>
      <c r="J215" s="47">
        <f t="shared" si="98"/>
        <v>18.100000000000001</v>
      </c>
    </row>
    <row r="216" spans="2:10" outlineLevel="1" x14ac:dyDescent="0.3">
      <c r="B216" s="28" t="s">
        <v>41</v>
      </c>
      <c r="C216" s="8">
        <v>43870</v>
      </c>
      <c r="D216" s="9" t="s">
        <v>81</v>
      </c>
      <c r="E216" s="44">
        <f>J206</f>
        <v>1.0999999999999996</v>
      </c>
      <c r="F216" s="29">
        <v>70</v>
      </c>
      <c r="G216" s="9">
        <v>72</v>
      </c>
      <c r="H216" s="9">
        <f t="shared" si="75"/>
        <v>69</v>
      </c>
      <c r="I216" s="9">
        <f t="shared" si="76"/>
        <v>3</v>
      </c>
      <c r="J216" s="47">
        <f t="shared" si="94"/>
        <v>0.49999999999999956</v>
      </c>
    </row>
    <row r="217" spans="2:10" outlineLevel="1" x14ac:dyDescent="0.3">
      <c r="B217" s="28" t="s">
        <v>43</v>
      </c>
      <c r="C217" s="8">
        <v>43870</v>
      </c>
      <c r="D217" s="9" t="s">
        <v>81</v>
      </c>
      <c r="E217" s="69">
        <f>J169</f>
        <v>11.299999999999997</v>
      </c>
      <c r="F217" s="29">
        <v>89</v>
      </c>
      <c r="G217" s="9">
        <v>72</v>
      </c>
      <c r="H217" s="9">
        <f t="shared" si="75"/>
        <v>78</v>
      </c>
      <c r="I217" s="9">
        <f t="shared" si="76"/>
        <v>-6</v>
      </c>
      <c r="J217" s="47">
        <f t="shared" si="94"/>
        <v>11.399999999999997</v>
      </c>
    </row>
    <row r="218" spans="2:10" outlineLevel="1" x14ac:dyDescent="0.3">
      <c r="B218" s="28" t="s">
        <v>12</v>
      </c>
      <c r="C218" s="8">
        <v>43870</v>
      </c>
      <c r="D218" s="9" t="s">
        <v>81</v>
      </c>
      <c r="E218" s="69">
        <f>J189</f>
        <v>8.4999999999999982</v>
      </c>
      <c r="F218" s="29">
        <v>89</v>
      </c>
      <c r="G218" s="9">
        <v>72</v>
      </c>
      <c r="H218" s="9">
        <f t="shared" si="75"/>
        <v>80</v>
      </c>
      <c r="I218" s="9">
        <f t="shared" si="76"/>
        <v>-8</v>
      </c>
      <c r="J218" s="47">
        <f t="shared" si="94"/>
        <v>8.5999999999999979</v>
      </c>
    </row>
    <row r="219" spans="2:10" outlineLevel="1" x14ac:dyDescent="0.3">
      <c r="B219" s="37" t="s">
        <v>14</v>
      </c>
      <c r="C219" s="42">
        <v>43877</v>
      </c>
      <c r="D219" s="18" t="s">
        <v>33</v>
      </c>
      <c r="E219" s="70">
        <f>J207</f>
        <v>3.5</v>
      </c>
      <c r="F219" s="18">
        <v>81</v>
      </c>
      <c r="G219" s="38">
        <v>72</v>
      </c>
      <c r="H219" s="38">
        <f t="shared" si="75"/>
        <v>77</v>
      </c>
      <c r="I219" s="38">
        <f t="shared" si="76"/>
        <v>-5</v>
      </c>
      <c r="J219" s="65">
        <f t="shared" si="94"/>
        <v>3.6</v>
      </c>
    </row>
    <row r="220" spans="2:10" outlineLevel="1" x14ac:dyDescent="0.3">
      <c r="B220" s="7" t="s">
        <v>15</v>
      </c>
      <c r="C220" s="8">
        <v>43877</v>
      </c>
      <c r="D220" s="29" t="s">
        <v>33</v>
      </c>
      <c r="E220" s="44">
        <f>J208</f>
        <v>0.8</v>
      </c>
      <c r="F220" s="29">
        <v>71</v>
      </c>
      <c r="G220" s="9">
        <v>72</v>
      </c>
      <c r="H220" s="9">
        <f t="shared" si="75"/>
        <v>70</v>
      </c>
      <c r="I220" s="9">
        <f t="shared" si="76"/>
        <v>2</v>
      </c>
      <c r="J220" s="47">
        <f t="shared" si="94"/>
        <v>0.4</v>
      </c>
    </row>
    <row r="221" spans="2:10" outlineLevel="1" x14ac:dyDescent="0.3">
      <c r="B221" s="7" t="s">
        <v>36</v>
      </c>
      <c r="C221" s="8">
        <v>43877</v>
      </c>
      <c r="D221" s="29" t="s">
        <v>33</v>
      </c>
      <c r="E221" s="44">
        <f t="shared" ref="E221:E226" si="99">J210</f>
        <v>0.8</v>
      </c>
      <c r="F221" s="29">
        <v>70</v>
      </c>
      <c r="G221" s="9">
        <v>72</v>
      </c>
      <c r="H221" s="9">
        <f t="shared" ref="H221:H228" si="100">F221-ROUND(E221,0)</f>
        <v>69</v>
      </c>
      <c r="I221" s="9">
        <f t="shared" ref="I221:I228" si="101">G221-H221</f>
        <v>3</v>
      </c>
      <c r="J221" s="47">
        <f t="shared" ref="J221:J228" si="102">IF(I221&gt;0, E221-I221*0.2, IF(I221&lt;-3, E221+0.1, E221))</f>
        <v>0.19999999999999996</v>
      </c>
    </row>
    <row r="222" spans="2:10" outlineLevel="1" x14ac:dyDescent="0.3">
      <c r="B222" s="7" t="s">
        <v>37</v>
      </c>
      <c r="C222" s="8">
        <v>43877</v>
      </c>
      <c r="D222" s="29" t="s">
        <v>33</v>
      </c>
      <c r="E222" s="44">
        <f t="shared" si="99"/>
        <v>4.7999999999999989</v>
      </c>
      <c r="F222" s="29">
        <v>82</v>
      </c>
      <c r="G222" s="9">
        <v>72</v>
      </c>
      <c r="H222" s="9">
        <f t="shared" si="100"/>
        <v>77</v>
      </c>
      <c r="I222" s="9">
        <f t="shared" si="101"/>
        <v>-5</v>
      </c>
      <c r="J222" s="47">
        <f t="shared" si="102"/>
        <v>4.8999999999999986</v>
      </c>
    </row>
    <row r="223" spans="2:10" outlineLevel="1" x14ac:dyDescent="0.3">
      <c r="B223" s="7" t="s">
        <v>8</v>
      </c>
      <c r="C223" s="8">
        <v>43877</v>
      </c>
      <c r="D223" s="29" t="s">
        <v>33</v>
      </c>
      <c r="E223" s="44">
        <f t="shared" si="99"/>
        <v>2.0999999999999996</v>
      </c>
      <c r="F223" s="29">
        <v>83</v>
      </c>
      <c r="G223" s="9">
        <v>72</v>
      </c>
      <c r="H223" s="9">
        <f t="shared" si="100"/>
        <v>81</v>
      </c>
      <c r="I223" s="9">
        <f t="shared" si="101"/>
        <v>-9</v>
      </c>
      <c r="J223" s="47">
        <f t="shared" si="102"/>
        <v>2.1999999999999997</v>
      </c>
    </row>
    <row r="224" spans="2:10" outlineLevel="1" x14ac:dyDescent="0.3">
      <c r="B224" s="7" t="s">
        <v>83</v>
      </c>
      <c r="C224" s="8">
        <v>43877</v>
      </c>
      <c r="D224" s="29" t="s">
        <v>33</v>
      </c>
      <c r="E224" s="44">
        <f t="shared" si="99"/>
        <v>9.0999999999999979</v>
      </c>
      <c r="F224" s="29">
        <v>84</v>
      </c>
      <c r="G224" s="9">
        <v>72</v>
      </c>
      <c r="H224" s="9">
        <f t="shared" si="100"/>
        <v>75</v>
      </c>
      <c r="I224" s="9">
        <f t="shared" si="101"/>
        <v>-3</v>
      </c>
      <c r="J224" s="47">
        <f t="shared" si="102"/>
        <v>9.0999999999999979</v>
      </c>
    </row>
    <row r="225" spans="2:10" outlineLevel="1" x14ac:dyDescent="0.3">
      <c r="B225" s="7" t="s">
        <v>96</v>
      </c>
      <c r="C225" s="8">
        <v>43877</v>
      </c>
      <c r="D225" s="29" t="s">
        <v>33</v>
      </c>
      <c r="E225" s="44">
        <f t="shared" si="99"/>
        <v>12.899999999999997</v>
      </c>
      <c r="F225" s="29">
        <v>103</v>
      </c>
      <c r="G225" s="9">
        <v>72</v>
      </c>
      <c r="H225" s="9">
        <f t="shared" si="100"/>
        <v>90</v>
      </c>
      <c r="I225" s="9">
        <f t="shared" si="101"/>
        <v>-18</v>
      </c>
      <c r="J225" s="47">
        <f t="shared" si="102"/>
        <v>12.999999999999996</v>
      </c>
    </row>
    <row r="226" spans="2:10" outlineLevel="1" x14ac:dyDescent="0.3">
      <c r="B226" s="7" t="s">
        <v>91</v>
      </c>
      <c r="C226" s="8">
        <v>43877</v>
      </c>
      <c r="D226" s="29" t="s">
        <v>33</v>
      </c>
      <c r="E226" s="44">
        <f t="shared" si="99"/>
        <v>18.100000000000001</v>
      </c>
      <c r="F226" s="29">
        <v>105</v>
      </c>
      <c r="G226" s="9">
        <v>72</v>
      </c>
      <c r="H226" s="9">
        <f t="shared" si="100"/>
        <v>87</v>
      </c>
      <c r="I226" s="9">
        <f t="shared" si="101"/>
        <v>-15</v>
      </c>
      <c r="J226" s="47">
        <f t="shared" si="102"/>
        <v>18.200000000000003</v>
      </c>
    </row>
    <row r="227" spans="2:10" outlineLevel="1" x14ac:dyDescent="0.3">
      <c r="B227" s="7" t="s">
        <v>43</v>
      </c>
      <c r="C227" s="8">
        <v>43877</v>
      </c>
      <c r="D227" s="29" t="s">
        <v>33</v>
      </c>
      <c r="E227" s="44">
        <f>J217</f>
        <v>11.399999999999997</v>
      </c>
      <c r="F227" s="29">
        <v>92</v>
      </c>
      <c r="G227" s="9">
        <v>72</v>
      </c>
      <c r="H227" s="9">
        <f t="shared" si="100"/>
        <v>81</v>
      </c>
      <c r="I227" s="9">
        <f t="shared" si="101"/>
        <v>-9</v>
      </c>
      <c r="J227" s="47">
        <f t="shared" si="102"/>
        <v>11.499999999999996</v>
      </c>
    </row>
    <row r="228" spans="2:10" outlineLevel="1" x14ac:dyDescent="0.3">
      <c r="B228" s="7" t="s">
        <v>86</v>
      </c>
      <c r="C228" s="8">
        <v>43877</v>
      </c>
      <c r="D228" s="29" t="s">
        <v>33</v>
      </c>
      <c r="E228" s="44">
        <f>J204</f>
        <v>2.7</v>
      </c>
      <c r="F228" s="29">
        <v>73</v>
      </c>
      <c r="G228" s="9">
        <v>72</v>
      </c>
      <c r="H228" s="9">
        <f t="shared" si="100"/>
        <v>70</v>
      </c>
      <c r="I228" s="9">
        <f t="shared" si="101"/>
        <v>2</v>
      </c>
      <c r="J228" s="47">
        <f t="shared" si="102"/>
        <v>2.3000000000000003</v>
      </c>
    </row>
    <row r="229" spans="2:10" outlineLevel="1" x14ac:dyDescent="0.3">
      <c r="B229" s="28" t="s">
        <v>87</v>
      </c>
      <c r="C229" s="8">
        <v>43877</v>
      </c>
      <c r="D229" s="29" t="s">
        <v>33</v>
      </c>
      <c r="E229" s="44">
        <f>J200</f>
        <v>6.1999999999999975</v>
      </c>
      <c r="F229" s="29">
        <v>98</v>
      </c>
      <c r="G229" s="9">
        <v>72</v>
      </c>
      <c r="H229" s="9">
        <f t="shared" si="75"/>
        <v>92</v>
      </c>
      <c r="I229" s="9">
        <f t="shared" si="76"/>
        <v>-20</v>
      </c>
      <c r="J229" s="47">
        <f t="shared" si="94"/>
        <v>6.2999999999999972</v>
      </c>
    </row>
    <row r="230" spans="2:10" outlineLevel="1" x14ac:dyDescent="0.3">
      <c r="B230" s="28" t="s">
        <v>30</v>
      </c>
      <c r="C230" s="8">
        <v>43877</v>
      </c>
      <c r="D230" s="29" t="s">
        <v>33</v>
      </c>
      <c r="E230" s="44">
        <f>J193</f>
        <v>6.299999999999998</v>
      </c>
      <c r="F230" s="29">
        <v>82</v>
      </c>
      <c r="G230" s="9">
        <v>72</v>
      </c>
      <c r="H230" s="9">
        <f t="shared" si="75"/>
        <v>76</v>
      </c>
      <c r="I230" s="9">
        <f t="shared" si="76"/>
        <v>-4</v>
      </c>
      <c r="J230" s="47">
        <f t="shared" si="94"/>
        <v>6.3999999999999977</v>
      </c>
    </row>
    <row r="231" spans="2:10" outlineLevel="1" x14ac:dyDescent="0.3">
      <c r="B231" s="28" t="s">
        <v>60</v>
      </c>
      <c r="C231" s="8">
        <v>43877</v>
      </c>
      <c r="D231" s="29" t="s">
        <v>33</v>
      </c>
      <c r="E231" s="69">
        <f>J201</f>
        <v>6.7999999999999972</v>
      </c>
      <c r="F231" s="29">
        <v>77</v>
      </c>
      <c r="G231" s="9">
        <v>72</v>
      </c>
      <c r="H231" s="9">
        <f t="shared" ref="H231" si="103">F231-ROUND(E231,0)</f>
        <v>70</v>
      </c>
      <c r="I231" s="9">
        <f t="shared" ref="I231" si="104">G231-H231</f>
        <v>2</v>
      </c>
      <c r="J231" s="47">
        <f t="shared" ref="J231" si="105">IF(I231&gt;0, E231-I231*0.2, IF(I231&lt;-3, E231+0.1, E231))</f>
        <v>6.3999999999999968</v>
      </c>
    </row>
    <row r="232" spans="2:10" outlineLevel="1" x14ac:dyDescent="0.3">
      <c r="B232" s="37" t="s">
        <v>14</v>
      </c>
      <c r="C232" s="42">
        <v>43884</v>
      </c>
      <c r="D232" s="18" t="s">
        <v>82</v>
      </c>
      <c r="E232" s="70">
        <f>J219</f>
        <v>3.6</v>
      </c>
      <c r="F232" s="18">
        <v>78</v>
      </c>
      <c r="G232" s="38">
        <v>72</v>
      </c>
      <c r="H232" s="38">
        <f t="shared" si="75"/>
        <v>74</v>
      </c>
      <c r="I232" s="38">
        <f t="shared" si="76"/>
        <v>-2</v>
      </c>
      <c r="J232" s="65">
        <f t="shared" si="94"/>
        <v>3.6</v>
      </c>
    </row>
    <row r="233" spans="2:10" outlineLevel="1" x14ac:dyDescent="0.3">
      <c r="B233" s="28" t="s">
        <v>15</v>
      </c>
      <c r="C233" s="8">
        <v>43884</v>
      </c>
      <c r="D233" s="29" t="s">
        <v>82</v>
      </c>
      <c r="E233" s="44">
        <f>J220</f>
        <v>0.4</v>
      </c>
      <c r="F233" s="29">
        <v>82</v>
      </c>
      <c r="G233" s="9">
        <v>72</v>
      </c>
      <c r="H233" s="9">
        <f t="shared" si="75"/>
        <v>82</v>
      </c>
      <c r="I233" s="9">
        <f t="shared" si="76"/>
        <v>-10</v>
      </c>
      <c r="J233" s="47">
        <f t="shared" si="94"/>
        <v>0.5</v>
      </c>
    </row>
    <row r="234" spans="2:10" outlineLevel="1" x14ac:dyDescent="0.3">
      <c r="B234" s="28" t="s">
        <v>36</v>
      </c>
      <c r="C234" s="8">
        <v>43884</v>
      </c>
      <c r="D234" s="29" t="s">
        <v>82</v>
      </c>
      <c r="E234" s="44">
        <f t="shared" ref="E234:E235" si="106">J221</f>
        <v>0.19999999999999996</v>
      </c>
      <c r="F234" s="29">
        <v>76</v>
      </c>
      <c r="G234" s="9">
        <v>72</v>
      </c>
      <c r="H234" s="9">
        <f t="shared" si="75"/>
        <v>76</v>
      </c>
      <c r="I234" s="9">
        <f t="shared" si="76"/>
        <v>-4</v>
      </c>
      <c r="J234" s="47">
        <f t="shared" si="94"/>
        <v>0.29999999999999993</v>
      </c>
    </row>
    <row r="235" spans="2:10" outlineLevel="1" x14ac:dyDescent="0.3">
      <c r="B235" s="28" t="s">
        <v>37</v>
      </c>
      <c r="C235" s="8">
        <v>43884</v>
      </c>
      <c r="D235" s="29" t="s">
        <v>82</v>
      </c>
      <c r="E235" s="44">
        <f t="shared" si="106"/>
        <v>4.8999999999999986</v>
      </c>
      <c r="F235" s="29">
        <v>83</v>
      </c>
      <c r="G235" s="9">
        <v>72</v>
      </c>
      <c r="H235" s="9">
        <f t="shared" si="75"/>
        <v>78</v>
      </c>
      <c r="I235" s="9">
        <f t="shared" si="76"/>
        <v>-6</v>
      </c>
      <c r="J235" s="47">
        <f t="shared" si="94"/>
        <v>4.9999999999999982</v>
      </c>
    </row>
    <row r="236" spans="2:10" outlineLevel="1" x14ac:dyDescent="0.3">
      <c r="B236" s="28" t="s">
        <v>83</v>
      </c>
      <c r="C236" s="8">
        <v>43884</v>
      </c>
      <c r="D236" s="29" t="s">
        <v>82</v>
      </c>
      <c r="E236" s="44">
        <f>J224</f>
        <v>9.0999999999999979</v>
      </c>
      <c r="F236" s="29">
        <v>76</v>
      </c>
      <c r="G236" s="9">
        <v>72</v>
      </c>
      <c r="H236" s="9">
        <f t="shared" si="75"/>
        <v>67</v>
      </c>
      <c r="I236" s="9">
        <f t="shared" si="76"/>
        <v>5</v>
      </c>
      <c r="J236" s="47">
        <f t="shared" si="94"/>
        <v>8.0999999999999979</v>
      </c>
    </row>
    <row r="237" spans="2:10" outlineLevel="1" x14ac:dyDescent="0.3">
      <c r="B237" s="28" t="s">
        <v>96</v>
      </c>
      <c r="C237" s="8">
        <v>43884</v>
      </c>
      <c r="D237" s="29" t="s">
        <v>82</v>
      </c>
      <c r="E237" s="44">
        <f>J225</f>
        <v>12.999999999999996</v>
      </c>
      <c r="F237" s="29">
        <v>98</v>
      </c>
      <c r="G237" s="9">
        <v>72</v>
      </c>
      <c r="H237" s="9">
        <f t="shared" ref="H237:H238" si="107">F237-ROUND(E237,0)</f>
        <v>85</v>
      </c>
      <c r="I237" s="9">
        <f t="shared" ref="I237:I238" si="108">G237-H237</f>
        <v>-13</v>
      </c>
      <c r="J237" s="47">
        <f t="shared" ref="J237:J238" si="109">IF(I237&gt;0, E237-I237*0.2, IF(I237&lt;-3, E237+0.1, E237))</f>
        <v>13.099999999999996</v>
      </c>
    </row>
    <row r="238" spans="2:10" outlineLevel="1" x14ac:dyDescent="0.3">
      <c r="B238" s="28" t="s">
        <v>43</v>
      </c>
      <c r="C238" s="8">
        <v>43884</v>
      </c>
      <c r="D238" s="29" t="s">
        <v>82</v>
      </c>
      <c r="E238" s="44">
        <f>J227</f>
        <v>11.499999999999996</v>
      </c>
      <c r="F238" s="29">
        <v>92</v>
      </c>
      <c r="G238" s="9">
        <v>72</v>
      </c>
      <c r="H238" s="9">
        <f t="shared" si="107"/>
        <v>80</v>
      </c>
      <c r="I238" s="9">
        <f t="shared" si="108"/>
        <v>-8</v>
      </c>
      <c r="J238" s="47">
        <f t="shared" si="109"/>
        <v>11.599999999999996</v>
      </c>
    </row>
    <row r="239" spans="2:10" outlineLevel="1" x14ac:dyDescent="0.3">
      <c r="B239" s="28" t="s">
        <v>30</v>
      </c>
      <c r="C239" s="8">
        <v>43884</v>
      </c>
      <c r="D239" s="29" t="s">
        <v>82</v>
      </c>
      <c r="E239" s="44">
        <f>J230</f>
        <v>6.3999999999999977</v>
      </c>
      <c r="F239" s="29">
        <v>76</v>
      </c>
      <c r="G239" s="9">
        <v>72</v>
      </c>
      <c r="H239" s="9">
        <f t="shared" si="75"/>
        <v>70</v>
      </c>
      <c r="I239" s="9">
        <f t="shared" si="76"/>
        <v>2</v>
      </c>
      <c r="J239" s="47">
        <f t="shared" si="94"/>
        <v>5.9999999999999973</v>
      </c>
    </row>
    <row r="240" spans="2:10" outlineLevel="1" x14ac:dyDescent="0.3">
      <c r="B240" s="28" t="s">
        <v>60</v>
      </c>
      <c r="C240" s="8">
        <v>43884</v>
      </c>
      <c r="D240" s="29" t="s">
        <v>82</v>
      </c>
      <c r="E240" s="44">
        <f>J231</f>
        <v>6.3999999999999968</v>
      </c>
      <c r="F240" s="29">
        <v>77</v>
      </c>
      <c r="G240" s="9">
        <v>72</v>
      </c>
      <c r="H240" s="9">
        <f t="shared" si="75"/>
        <v>71</v>
      </c>
      <c r="I240" s="9">
        <f t="shared" si="76"/>
        <v>1</v>
      </c>
      <c r="J240" s="47">
        <f t="shared" si="94"/>
        <v>6.1999999999999966</v>
      </c>
    </row>
    <row r="241" spans="2:15" x14ac:dyDescent="0.3">
      <c r="B241" s="28" t="s">
        <v>105</v>
      </c>
      <c r="C241" s="8">
        <v>43884</v>
      </c>
      <c r="D241" s="29" t="s">
        <v>82</v>
      </c>
      <c r="E241" s="44">
        <f>ROUND(C43/2,1)</f>
        <v>7.8</v>
      </c>
      <c r="F241" s="29">
        <v>92</v>
      </c>
      <c r="G241" s="9">
        <v>72</v>
      </c>
      <c r="H241" s="9">
        <f t="shared" ref="H241:H242" si="110">F241-ROUND(E241,0)</f>
        <v>84</v>
      </c>
      <c r="I241" s="9">
        <f t="shared" ref="I241:I242" si="111">G241-H241</f>
        <v>-12</v>
      </c>
      <c r="J241" s="47">
        <f t="shared" ref="J241:J242" si="112">IF(I241&gt;0, E241-I241*0.2, IF(I241&lt;-3, E241+0.1, E241))</f>
        <v>7.8999999999999995</v>
      </c>
    </row>
    <row r="242" spans="2:15" x14ac:dyDescent="0.3">
      <c r="B242" s="28" t="s">
        <v>59</v>
      </c>
      <c r="C242" s="8">
        <v>43884</v>
      </c>
      <c r="D242" s="29" t="s">
        <v>82</v>
      </c>
      <c r="E242" s="44">
        <f>ROUND(C45/2,1)</f>
        <v>2.1</v>
      </c>
      <c r="F242" s="29">
        <v>72</v>
      </c>
      <c r="G242" s="9">
        <v>72</v>
      </c>
      <c r="H242" s="9">
        <f t="shared" si="110"/>
        <v>70</v>
      </c>
      <c r="I242" s="9">
        <f t="shared" si="111"/>
        <v>2</v>
      </c>
      <c r="J242" s="47">
        <f t="shared" si="112"/>
        <v>1.7000000000000002</v>
      </c>
    </row>
    <row r="243" spans="2:15" x14ac:dyDescent="0.3">
      <c r="B243" s="37" t="s">
        <v>14</v>
      </c>
      <c r="C243" s="42">
        <v>43891</v>
      </c>
      <c r="D243" s="18" t="s">
        <v>20</v>
      </c>
      <c r="E243" s="70">
        <f>J232</f>
        <v>3.6</v>
      </c>
      <c r="F243" s="38">
        <v>80</v>
      </c>
      <c r="G243" s="18">
        <v>73</v>
      </c>
      <c r="H243" s="38">
        <f t="shared" si="75"/>
        <v>76</v>
      </c>
      <c r="I243" s="38">
        <f t="shared" si="76"/>
        <v>-3</v>
      </c>
      <c r="J243" s="65">
        <f t="shared" si="94"/>
        <v>3.6</v>
      </c>
    </row>
    <row r="244" spans="2:15" x14ac:dyDescent="0.3">
      <c r="B244" s="7" t="s">
        <v>15</v>
      </c>
      <c r="C244" s="8">
        <v>43891</v>
      </c>
      <c r="D244" s="29" t="s">
        <v>20</v>
      </c>
      <c r="E244" s="44">
        <f>J233</f>
        <v>0.5</v>
      </c>
      <c r="F244" s="29">
        <v>71</v>
      </c>
      <c r="G244" s="29">
        <v>73</v>
      </c>
      <c r="H244" s="9">
        <f t="shared" si="75"/>
        <v>70</v>
      </c>
      <c r="I244" s="9">
        <f t="shared" si="76"/>
        <v>3</v>
      </c>
      <c r="J244" s="47">
        <f t="shared" si="94"/>
        <v>-0.10000000000000009</v>
      </c>
    </row>
    <row r="245" spans="2:15" x14ac:dyDescent="0.3">
      <c r="B245" s="7" t="s">
        <v>35</v>
      </c>
      <c r="C245" s="8">
        <v>43891</v>
      </c>
      <c r="D245" s="29" t="s">
        <v>20</v>
      </c>
      <c r="E245" s="44">
        <f>J209</f>
        <v>0.59999999999999976</v>
      </c>
      <c r="F245" s="29">
        <v>73</v>
      </c>
      <c r="G245" s="29">
        <v>73</v>
      </c>
      <c r="H245" s="9">
        <f t="shared" ref="H245" si="113">F245-ROUND(E245,0)</f>
        <v>72</v>
      </c>
      <c r="I245" s="9">
        <f t="shared" ref="I245" si="114">G245-H245</f>
        <v>1</v>
      </c>
      <c r="J245" s="47">
        <f t="shared" ref="J245" si="115">IF(I245&gt;0, E245-I245*0.2, IF(I245&lt;-3, E245+0.1, E245))</f>
        <v>0.39999999999999974</v>
      </c>
    </row>
    <row r="246" spans="2:15" x14ac:dyDescent="0.3">
      <c r="B246" s="28" t="s">
        <v>36</v>
      </c>
      <c r="C246" s="8">
        <v>43891</v>
      </c>
      <c r="D246" s="29" t="s">
        <v>20</v>
      </c>
      <c r="E246" s="44">
        <f>J234</f>
        <v>0.29999999999999993</v>
      </c>
      <c r="F246" s="29">
        <v>73</v>
      </c>
      <c r="G246" s="29">
        <v>73</v>
      </c>
      <c r="H246" s="9">
        <f t="shared" ref="H246:H254" si="116">F246-ROUND(E246,0)</f>
        <v>73</v>
      </c>
      <c r="I246" s="9">
        <f t="shared" ref="I246:I254" si="117">G246-H246</f>
        <v>0</v>
      </c>
      <c r="J246" s="47">
        <f t="shared" si="94"/>
        <v>0.29999999999999993</v>
      </c>
    </row>
    <row r="247" spans="2:15" x14ac:dyDescent="0.3">
      <c r="B247" s="28" t="s">
        <v>37</v>
      </c>
      <c r="C247" s="8">
        <v>43891</v>
      </c>
      <c r="D247" s="29" t="s">
        <v>20</v>
      </c>
      <c r="E247" s="44">
        <f>J235</f>
        <v>4.9999999999999982</v>
      </c>
      <c r="F247" s="29">
        <v>79</v>
      </c>
      <c r="G247" s="29">
        <v>73</v>
      </c>
      <c r="H247" s="9">
        <f t="shared" si="116"/>
        <v>74</v>
      </c>
      <c r="I247" s="9">
        <f t="shared" si="117"/>
        <v>-1</v>
      </c>
      <c r="J247" s="47">
        <f t="shared" si="94"/>
        <v>4.9999999999999982</v>
      </c>
    </row>
    <row r="248" spans="2:15" x14ac:dyDescent="0.3">
      <c r="B248" s="28" t="s">
        <v>8</v>
      </c>
      <c r="C248" s="8">
        <v>43891</v>
      </c>
      <c r="D248" s="29" t="s">
        <v>20</v>
      </c>
      <c r="E248" s="69">
        <f>J223</f>
        <v>2.1999999999999997</v>
      </c>
      <c r="F248" s="29">
        <v>76</v>
      </c>
      <c r="G248" s="29">
        <v>73</v>
      </c>
      <c r="H248" s="9">
        <f t="shared" si="116"/>
        <v>74</v>
      </c>
      <c r="I248" s="9">
        <f t="shared" si="117"/>
        <v>-1</v>
      </c>
      <c r="J248" s="47">
        <f t="shared" si="94"/>
        <v>2.1999999999999997</v>
      </c>
    </row>
    <row r="249" spans="2:15" x14ac:dyDescent="0.3">
      <c r="B249" s="28" t="s">
        <v>83</v>
      </c>
      <c r="C249" s="8">
        <v>43891</v>
      </c>
      <c r="D249" s="29" t="s">
        <v>20</v>
      </c>
      <c r="E249" s="69">
        <f t="shared" ref="E249:E254" si="118">J236</f>
        <v>8.0999999999999979</v>
      </c>
      <c r="F249" s="29">
        <v>91</v>
      </c>
      <c r="G249" s="29">
        <v>73</v>
      </c>
      <c r="H249" s="9">
        <f t="shared" si="116"/>
        <v>83</v>
      </c>
      <c r="I249" s="9">
        <f t="shared" si="117"/>
        <v>-10</v>
      </c>
      <c r="J249" s="47">
        <f t="shared" si="94"/>
        <v>8.1999999999999975</v>
      </c>
    </row>
    <row r="250" spans="2:15" x14ac:dyDescent="0.3">
      <c r="B250" s="28" t="s">
        <v>96</v>
      </c>
      <c r="C250" s="8">
        <v>43891</v>
      </c>
      <c r="D250" s="29" t="s">
        <v>20</v>
      </c>
      <c r="E250" s="69">
        <f t="shared" si="118"/>
        <v>13.099999999999996</v>
      </c>
      <c r="F250" s="29">
        <v>106</v>
      </c>
      <c r="G250" s="29">
        <v>73</v>
      </c>
      <c r="H250" s="9">
        <f t="shared" si="116"/>
        <v>93</v>
      </c>
      <c r="I250" s="9">
        <f t="shared" si="117"/>
        <v>-20</v>
      </c>
      <c r="J250" s="47">
        <f t="shared" si="94"/>
        <v>13.199999999999996</v>
      </c>
    </row>
    <row r="251" spans="2:15" x14ac:dyDescent="0.3">
      <c r="B251" s="28" t="s">
        <v>43</v>
      </c>
      <c r="C251" s="8">
        <v>43891</v>
      </c>
      <c r="D251" s="29" t="s">
        <v>20</v>
      </c>
      <c r="E251" s="69">
        <f t="shared" si="118"/>
        <v>11.599999999999996</v>
      </c>
      <c r="F251" s="29">
        <v>82</v>
      </c>
      <c r="G251" s="29">
        <v>73</v>
      </c>
      <c r="H251" s="9">
        <f t="shared" ref="H251:H253" si="119">F251-ROUND(E251,0)</f>
        <v>70</v>
      </c>
      <c r="I251" s="9">
        <f t="shared" ref="I251:I253" si="120">G251-H251</f>
        <v>3</v>
      </c>
      <c r="J251" s="47">
        <f t="shared" ref="J251:J253" si="121">IF(I251&gt;0, E251-I251*0.2, IF(I251&lt;-3, E251+0.1, E251))</f>
        <v>10.999999999999996</v>
      </c>
    </row>
    <row r="252" spans="2:15" x14ac:dyDescent="0.3">
      <c r="B252" s="28" t="s">
        <v>30</v>
      </c>
      <c r="C252" s="8">
        <v>43891</v>
      </c>
      <c r="D252" s="29" t="s">
        <v>20</v>
      </c>
      <c r="E252" s="69">
        <f t="shared" si="118"/>
        <v>5.9999999999999973</v>
      </c>
      <c r="F252" s="29">
        <v>81</v>
      </c>
      <c r="G252" s="29">
        <v>73</v>
      </c>
      <c r="H252" s="9">
        <f t="shared" si="119"/>
        <v>75</v>
      </c>
      <c r="I252" s="9">
        <f t="shared" si="120"/>
        <v>-2</v>
      </c>
      <c r="J252" s="47">
        <f t="shared" si="121"/>
        <v>5.9999999999999973</v>
      </c>
    </row>
    <row r="253" spans="2:15" x14ac:dyDescent="0.3">
      <c r="B253" s="28" t="s">
        <v>60</v>
      </c>
      <c r="C253" s="8">
        <v>43891</v>
      </c>
      <c r="D253" s="29" t="s">
        <v>20</v>
      </c>
      <c r="E253" s="69">
        <f t="shared" si="118"/>
        <v>6.1999999999999966</v>
      </c>
      <c r="F253" s="29">
        <v>81</v>
      </c>
      <c r="G253" s="29">
        <v>73</v>
      </c>
      <c r="H253" s="9">
        <f t="shared" si="119"/>
        <v>75</v>
      </c>
      <c r="I253" s="9">
        <f t="shared" si="120"/>
        <v>-2</v>
      </c>
      <c r="J253" s="47">
        <f t="shared" si="121"/>
        <v>6.1999999999999966</v>
      </c>
      <c r="M253" s="76"/>
      <c r="N253" s="76"/>
      <c r="O253" s="76"/>
    </row>
    <row r="254" spans="2:15" x14ac:dyDescent="0.3">
      <c r="B254" s="28" t="s">
        <v>105</v>
      </c>
      <c r="C254" s="8">
        <v>43891</v>
      </c>
      <c r="D254" s="29" t="s">
        <v>20</v>
      </c>
      <c r="E254" s="69">
        <f t="shared" si="118"/>
        <v>7.8999999999999995</v>
      </c>
      <c r="F254" s="29">
        <v>93</v>
      </c>
      <c r="G254" s="29">
        <v>73</v>
      </c>
      <c r="H254" s="9">
        <f t="shared" si="116"/>
        <v>85</v>
      </c>
      <c r="I254" s="9">
        <f t="shared" si="117"/>
        <v>-12</v>
      </c>
      <c r="J254" s="47">
        <f t="shared" si="94"/>
        <v>7.9999999999999991</v>
      </c>
      <c r="M254" s="76"/>
      <c r="N254" s="76"/>
      <c r="O254" s="76"/>
    </row>
    <row r="255" spans="2:15" x14ac:dyDescent="0.3">
      <c r="B255" s="28" t="s">
        <v>41</v>
      </c>
      <c r="C255" s="8">
        <v>43891</v>
      </c>
      <c r="D255" s="29" t="s">
        <v>20</v>
      </c>
      <c r="E255" s="69">
        <f>J206</f>
        <v>1.0999999999999996</v>
      </c>
      <c r="F255" s="29">
        <v>75</v>
      </c>
      <c r="G255" s="29">
        <v>73</v>
      </c>
      <c r="H255" s="9">
        <f t="shared" ref="H255:H261" si="122">F255-ROUND(E255,0)</f>
        <v>74</v>
      </c>
      <c r="I255" s="9">
        <f t="shared" ref="I255:I261" si="123">G255-H255</f>
        <v>-1</v>
      </c>
      <c r="J255" s="47">
        <f t="shared" ref="J255:J261" si="124">IF(I255&gt;0, E255-I255*0.2, IF(I255&lt;-3, E255+0.1, E255))</f>
        <v>1.0999999999999996</v>
      </c>
      <c r="M255" s="76"/>
      <c r="N255" s="76"/>
      <c r="O255" s="76"/>
    </row>
    <row r="256" spans="2:15" x14ac:dyDescent="0.3">
      <c r="B256" s="28" t="s">
        <v>88</v>
      </c>
      <c r="C256" s="8">
        <v>43891</v>
      </c>
      <c r="D256" s="29" t="s">
        <v>20</v>
      </c>
      <c r="E256" s="69">
        <f>J104</f>
        <v>6</v>
      </c>
      <c r="F256" s="29">
        <v>93</v>
      </c>
      <c r="G256" s="29">
        <v>73</v>
      </c>
      <c r="H256" s="9">
        <f t="shared" si="122"/>
        <v>87</v>
      </c>
      <c r="I256" s="9">
        <f t="shared" si="123"/>
        <v>-14</v>
      </c>
      <c r="J256" s="47">
        <f t="shared" si="124"/>
        <v>6.1</v>
      </c>
    </row>
    <row r="257" spans="2:15" x14ac:dyDescent="0.3">
      <c r="B257" s="28" t="s">
        <v>12</v>
      </c>
      <c r="C257" s="8">
        <v>43891</v>
      </c>
      <c r="D257" s="29" t="s">
        <v>20</v>
      </c>
      <c r="E257" s="69">
        <f>J218</f>
        <v>8.5999999999999979</v>
      </c>
      <c r="F257" s="29">
        <v>90</v>
      </c>
      <c r="G257" s="29">
        <v>73</v>
      </c>
      <c r="H257" s="9">
        <f t="shared" si="122"/>
        <v>81</v>
      </c>
      <c r="I257" s="9">
        <f t="shared" si="123"/>
        <v>-8</v>
      </c>
      <c r="J257" s="47">
        <f t="shared" si="124"/>
        <v>8.6999999999999975</v>
      </c>
      <c r="M257" s="76"/>
      <c r="N257" s="76"/>
      <c r="O257" s="76"/>
    </row>
    <row r="258" spans="2:15" x14ac:dyDescent="0.3">
      <c r="B258" s="28" t="s">
        <v>93</v>
      </c>
      <c r="C258" s="8">
        <v>43891</v>
      </c>
      <c r="D258" s="29" t="s">
        <v>20</v>
      </c>
      <c r="E258" s="69">
        <f>J192</f>
        <v>5.5</v>
      </c>
      <c r="F258" s="29">
        <v>84</v>
      </c>
      <c r="G258" s="29">
        <v>73</v>
      </c>
      <c r="H258" s="9">
        <f t="shared" si="122"/>
        <v>78</v>
      </c>
      <c r="I258" s="9">
        <f t="shared" si="123"/>
        <v>-5</v>
      </c>
      <c r="J258" s="47">
        <f t="shared" si="124"/>
        <v>5.6</v>
      </c>
      <c r="M258" s="76"/>
      <c r="N258" s="76"/>
      <c r="O258" s="76"/>
    </row>
    <row r="259" spans="2:15" x14ac:dyDescent="0.3">
      <c r="B259" s="28" t="s">
        <v>87</v>
      </c>
      <c r="C259" s="8">
        <v>43891</v>
      </c>
      <c r="D259" s="29" t="s">
        <v>20</v>
      </c>
      <c r="E259" s="69">
        <f>J229</f>
        <v>6.2999999999999972</v>
      </c>
      <c r="F259" s="29">
        <v>86</v>
      </c>
      <c r="G259" s="29">
        <v>73</v>
      </c>
      <c r="H259" s="9">
        <f t="shared" si="122"/>
        <v>80</v>
      </c>
      <c r="I259" s="9">
        <f t="shared" si="123"/>
        <v>-7</v>
      </c>
      <c r="J259" s="47">
        <f t="shared" si="124"/>
        <v>6.3999999999999968</v>
      </c>
      <c r="M259" s="76"/>
      <c r="N259" s="76"/>
      <c r="O259" s="76"/>
    </row>
    <row r="260" spans="2:15" x14ac:dyDescent="0.3">
      <c r="B260" s="28" t="s">
        <v>86</v>
      </c>
      <c r="C260" s="8">
        <v>43891</v>
      </c>
      <c r="D260" s="29" t="s">
        <v>20</v>
      </c>
      <c r="E260" s="69">
        <f>J228</f>
        <v>2.3000000000000003</v>
      </c>
      <c r="F260" s="29">
        <v>80</v>
      </c>
      <c r="G260" s="29">
        <v>73</v>
      </c>
      <c r="H260" s="9">
        <f t="shared" si="122"/>
        <v>78</v>
      </c>
      <c r="I260" s="9">
        <f t="shared" si="123"/>
        <v>-5</v>
      </c>
      <c r="J260" s="47">
        <f t="shared" si="124"/>
        <v>2.4000000000000004</v>
      </c>
      <c r="M260" s="76"/>
      <c r="N260" s="76"/>
      <c r="O260" s="76"/>
    </row>
    <row r="261" spans="2:15" x14ac:dyDescent="0.3">
      <c r="B261" s="28" t="s">
        <v>106</v>
      </c>
      <c r="C261" s="8">
        <v>43891</v>
      </c>
      <c r="D261" s="29" t="s">
        <v>20</v>
      </c>
      <c r="E261" s="74">
        <f>ROUND(C44/2,1)</f>
        <v>5.7</v>
      </c>
      <c r="F261" s="29">
        <v>82</v>
      </c>
      <c r="G261" s="29">
        <v>73</v>
      </c>
      <c r="H261" s="9">
        <f t="shared" si="122"/>
        <v>76</v>
      </c>
      <c r="I261" s="9">
        <f t="shared" si="123"/>
        <v>-3</v>
      </c>
      <c r="J261" s="47">
        <f t="shared" si="124"/>
        <v>5.7</v>
      </c>
      <c r="M261" s="76"/>
    </row>
    <row r="262" spans="2:15" x14ac:dyDescent="0.3">
      <c r="B262" s="37" t="s">
        <v>14</v>
      </c>
      <c r="C262" s="42">
        <v>43898</v>
      </c>
      <c r="D262" s="18" t="s">
        <v>18</v>
      </c>
      <c r="E262" s="44">
        <f>J243</f>
        <v>3.6</v>
      </c>
      <c r="F262" s="38">
        <v>82</v>
      </c>
      <c r="G262" s="18">
        <v>72</v>
      </c>
      <c r="H262" s="38">
        <f t="shared" ref="H262:H265" si="125">F262-ROUND(E262,0)</f>
        <v>78</v>
      </c>
      <c r="I262" s="38">
        <f t="shared" ref="I262:I265" si="126">G262-H262</f>
        <v>-6</v>
      </c>
      <c r="J262" s="65">
        <f t="shared" si="94"/>
        <v>3.7</v>
      </c>
      <c r="M262" s="76"/>
    </row>
    <row r="263" spans="2:15" x14ac:dyDescent="0.3">
      <c r="B263" s="7" t="s">
        <v>15</v>
      </c>
      <c r="C263" s="8">
        <v>43898</v>
      </c>
      <c r="D263" s="29" t="s">
        <v>18</v>
      </c>
      <c r="E263" s="44">
        <f t="shared" ref="E263:E273" si="127">J244</f>
        <v>-0.10000000000000009</v>
      </c>
      <c r="F263" s="29">
        <v>87</v>
      </c>
      <c r="G263" s="29">
        <v>72</v>
      </c>
      <c r="H263" s="9">
        <f t="shared" si="125"/>
        <v>87</v>
      </c>
      <c r="I263" s="9">
        <f t="shared" si="126"/>
        <v>-15</v>
      </c>
      <c r="J263" s="47">
        <f t="shared" si="94"/>
        <v>-8.3266726846886741E-17</v>
      </c>
      <c r="M263" s="76"/>
    </row>
    <row r="264" spans="2:15" x14ac:dyDescent="0.3">
      <c r="B264" s="28" t="s">
        <v>35</v>
      </c>
      <c r="C264" s="8">
        <v>43898</v>
      </c>
      <c r="D264" s="29" t="s">
        <v>18</v>
      </c>
      <c r="E264" s="44">
        <f t="shared" si="127"/>
        <v>0.39999999999999974</v>
      </c>
      <c r="F264" s="29">
        <v>77</v>
      </c>
      <c r="G264" s="29">
        <v>72</v>
      </c>
      <c r="H264" s="9">
        <f t="shared" si="125"/>
        <v>77</v>
      </c>
      <c r="I264" s="9">
        <f t="shared" si="126"/>
        <v>-5</v>
      </c>
      <c r="J264" s="47">
        <f t="shared" si="94"/>
        <v>0.49999999999999978</v>
      </c>
    </row>
    <row r="265" spans="2:15" x14ac:dyDescent="0.3">
      <c r="B265" s="28" t="s">
        <v>36</v>
      </c>
      <c r="C265" s="8">
        <v>43898</v>
      </c>
      <c r="D265" s="29" t="s">
        <v>18</v>
      </c>
      <c r="E265" s="44">
        <f t="shared" si="127"/>
        <v>0.29999999999999993</v>
      </c>
      <c r="F265" s="29">
        <v>76</v>
      </c>
      <c r="G265" s="29">
        <v>72</v>
      </c>
      <c r="H265" s="9">
        <f t="shared" si="125"/>
        <v>76</v>
      </c>
      <c r="I265" s="9">
        <f t="shared" si="126"/>
        <v>-4</v>
      </c>
      <c r="J265" s="47">
        <f t="shared" si="94"/>
        <v>0.39999999999999991</v>
      </c>
    </row>
    <row r="266" spans="2:15" x14ac:dyDescent="0.3">
      <c r="B266" s="28" t="s">
        <v>37</v>
      </c>
      <c r="C266" s="8">
        <v>43898</v>
      </c>
      <c r="D266" s="29" t="s">
        <v>18</v>
      </c>
      <c r="E266" s="44">
        <f t="shared" si="127"/>
        <v>4.9999999999999982</v>
      </c>
      <c r="F266" s="29">
        <v>81</v>
      </c>
      <c r="G266" s="29">
        <v>72</v>
      </c>
      <c r="H266" s="9">
        <f t="shared" ref="H266:H273" si="128">F266-ROUND(E266,0)</f>
        <v>76</v>
      </c>
      <c r="I266" s="9">
        <f t="shared" ref="I266:I273" si="129">G266-H266</f>
        <v>-4</v>
      </c>
      <c r="J266" s="47">
        <f t="shared" ref="J266:J273" si="130">IF(I266&gt;0, E266-I266*0.2, IF(I266&lt;-3, E266+0.1, E266))</f>
        <v>5.0999999999999979</v>
      </c>
    </row>
    <row r="267" spans="2:15" x14ac:dyDescent="0.3">
      <c r="B267" s="28" t="s">
        <v>8</v>
      </c>
      <c r="C267" s="8">
        <v>43898</v>
      </c>
      <c r="D267" s="29" t="s">
        <v>18</v>
      </c>
      <c r="E267" s="44">
        <f t="shared" si="127"/>
        <v>2.1999999999999997</v>
      </c>
      <c r="F267" s="29">
        <v>76</v>
      </c>
      <c r="G267" s="29">
        <v>72</v>
      </c>
      <c r="H267" s="9">
        <f t="shared" si="128"/>
        <v>74</v>
      </c>
      <c r="I267" s="9">
        <f t="shared" si="129"/>
        <v>-2</v>
      </c>
      <c r="J267" s="47">
        <f t="shared" si="130"/>
        <v>2.1999999999999997</v>
      </c>
    </row>
    <row r="268" spans="2:15" x14ac:dyDescent="0.3">
      <c r="B268" s="28" t="s">
        <v>83</v>
      </c>
      <c r="C268" s="8">
        <v>43898</v>
      </c>
      <c r="D268" s="29" t="s">
        <v>18</v>
      </c>
      <c r="E268" s="44">
        <f t="shared" si="127"/>
        <v>8.1999999999999975</v>
      </c>
      <c r="F268" s="29">
        <v>83</v>
      </c>
      <c r="G268" s="29">
        <v>72</v>
      </c>
      <c r="H268" s="9">
        <f t="shared" si="128"/>
        <v>75</v>
      </c>
      <c r="I268" s="9">
        <f t="shared" si="129"/>
        <v>-3</v>
      </c>
      <c r="J268" s="47">
        <f t="shared" si="130"/>
        <v>8.1999999999999975</v>
      </c>
    </row>
    <row r="269" spans="2:15" x14ac:dyDescent="0.3">
      <c r="B269" s="28" t="s">
        <v>96</v>
      </c>
      <c r="C269" s="8">
        <v>43898</v>
      </c>
      <c r="D269" s="29" t="s">
        <v>18</v>
      </c>
      <c r="E269" s="44">
        <f t="shared" si="127"/>
        <v>13.199999999999996</v>
      </c>
      <c r="F269" s="29">
        <v>101</v>
      </c>
      <c r="G269" s="29">
        <v>72</v>
      </c>
      <c r="H269" s="9">
        <f t="shared" si="128"/>
        <v>88</v>
      </c>
      <c r="I269" s="9">
        <f t="shared" si="129"/>
        <v>-16</v>
      </c>
      <c r="J269" s="47">
        <f t="shared" si="130"/>
        <v>13.299999999999995</v>
      </c>
    </row>
    <row r="270" spans="2:15" x14ac:dyDescent="0.3">
      <c r="B270" s="28" t="s">
        <v>43</v>
      </c>
      <c r="C270" s="8">
        <v>43898</v>
      </c>
      <c r="D270" s="29" t="s">
        <v>18</v>
      </c>
      <c r="E270" s="44">
        <f t="shared" si="127"/>
        <v>10.999999999999996</v>
      </c>
      <c r="F270" s="29">
        <v>87</v>
      </c>
      <c r="G270" s="29">
        <v>72</v>
      </c>
      <c r="H270" s="9">
        <f t="shared" si="128"/>
        <v>76</v>
      </c>
      <c r="I270" s="9">
        <f t="shared" si="129"/>
        <v>-4</v>
      </c>
      <c r="J270" s="47">
        <f t="shared" si="130"/>
        <v>11.099999999999996</v>
      </c>
    </row>
    <row r="271" spans="2:15" x14ac:dyDescent="0.3">
      <c r="B271" s="28" t="s">
        <v>30</v>
      </c>
      <c r="C271" s="8">
        <v>43898</v>
      </c>
      <c r="D271" s="29" t="s">
        <v>18</v>
      </c>
      <c r="E271" s="44">
        <f t="shared" si="127"/>
        <v>5.9999999999999973</v>
      </c>
      <c r="F271" s="29">
        <v>80</v>
      </c>
      <c r="G271" s="29">
        <v>72</v>
      </c>
      <c r="H271" s="9">
        <f t="shared" si="128"/>
        <v>74</v>
      </c>
      <c r="I271" s="9">
        <f t="shared" si="129"/>
        <v>-2</v>
      </c>
      <c r="J271" s="47">
        <f t="shared" si="130"/>
        <v>5.9999999999999973</v>
      </c>
    </row>
    <row r="272" spans="2:15" x14ac:dyDescent="0.3">
      <c r="B272" s="28" t="s">
        <v>60</v>
      </c>
      <c r="C272" s="8">
        <v>43898</v>
      </c>
      <c r="D272" s="29" t="s">
        <v>18</v>
      </c>
      <c r="E272" s="44">
        <f t="shared" si="127"/>
        <v>6.1999999999999966</v>
      </c>
      <c r="F272" s="29">
        <v>81</v>
      </c>
      <c r="G272" s="29">
        <v>72</v>
      </c>
      <c r="H272" s="9">
        <f t="shared" si="128"/>
        <v>75</v>
      </c>
      <c r="I272" s="9">
        <f t="shared" si="129"/>
        <v>-3</v>
      </c>
      <c r="J272" s="47">
        <f t="shared" si="130"/>
        <v>6.1999999999999966</v>
      </c>
    </row>
    <row r="273" spans="2:10" x14ac:dyDescent="0.3">
      <c r="B273" s="31" t="s">
        <v>105</v>
      </c>
      <c r="C273" s="32">
        <v>43898</v>
      </c>
      <c r="D273" s="35" t="s">
        <v>18</v>
      </c>
      <c r="E273" s="71">
        <f t="shared" si="127"/>
        <v>7.9999999999999991</v>
      </c>
      <c r="F273" s="35">
        <v>98</v>
      </c>
      <c r="G273" s="35">
        <v>72</v>
      </c>
      <c r="H273" s="34">
        <f t="shared" si="128"/>
        <v>90</v>
      </c>
      <c r="I273" s="34">
        <f t="shared" si="129"/>
        <v>-18</v>
      </c>
      <c r="J273" s="66">
        <f t="shared" si="130"/>
        <v>8.1</v>
      </c>
    </row>
    <row r="274" spans="2:10" x14ac:dyDescent="0.3">
      <c r="B274" s="28" t="s">
        <v>36</v>
      </c>
      <c r="C274" s="8">
        <v>44171</v>
      </c>
      <c r="D274" s="29" t="s">
        <v>28</v>
      </c>
      <c r="E274" s="44">
        <f>J265</f>
        <v>0.39999999999999991</v>
      </c>
      <c r="F274" s="29">
        <v>75</v>
      </c>
      <c r="G274" s="29">
        <v>72</v>
      </c>
      <c r="H274" s="9">
        <f t="shared" ref="H274:H276" si="131">F274-ROUND(E274,0)</f>
        <v>75</v>
      </c>
      <c r="I274" s="9">
        <f t="shared" ref="I274:I276" si="132">G274-H274</f>
        <v>-3</v>
      </c>
      <c r="J274" s="47">
        <f t="shared" si="94"/>
        <v>0.39999999999999991</v>
      </c>
    </row>
    <row r="275" spans="2:10" x14ac:dyDescent="0.3">
      <c r="B275" s="28" t="s">
        <v>37</v>
      </c>
      <c r="C275" s="8">
        <v>44171</v>
      </c>
      <c r="D275" s="29" t="s">
        <v>28</v>
      </c>
      <c r="E275" s="44">
        <f>J266</f>
        <v>5.0999999999999979</v>
      </c>
      <c r="F275" s="29">
        <v>80</v>
      </c>
      <c r="G275" s="29">
        <v>72</v>
      </c>
      <c r="H275" s="9">
        <f t="shared" si="131"/>
        <v>75</v>
      </c>
      <c r="I275" s="9">
        <f t="shared" si="132"/>
        <v>-3</v>
      </c>
      <c r="J275" s="47">
        <f t="shared" si="94"/>
        <v>5.0999999999999979</v>
      </c>
    </row>
    <row r="276" spans="2:10" x14ac:dyDescent="0.3">
      <c r="B276" s="28" t="s">
        <v>8</v>
      </c>
      <c r="C276" s="8">
        <v>44171</v>
      </c>
      <c r="D276" s="29" t="s">
        <v>28</v>
      </c>
      <c r="E276" s="44">
        <f>J267</f>
        <v>2.1999999999999997</v>
      </c>
      <c r="F276" s="29">
        <v>83</v>
      </c>
      <c r="G276" s="29">
        <v>72</v>
      </c>
      <c r="H276" s="9">
        <f t="shared" si="131"/>
        <v>81</v>
      </c>
      <c r="I276" s="9">
        <f t="shared" si="132"/>
        <v>-9</v>
      </c>
      <c r="J276" s="47">
        <f t="shared" si="94"/>
        <v>2.2999999999999998</v>
      </c>
    </row>
    <row r="277" spans="2:10" x14ac:dyDescent="0.3">
      <c r="B277" s="28" t="s">
        <v>83</v>
      </c>
      <c r="C277" s="8">
        <v>44171</v>
      </c>
      <c r="D277" s="29" t="s">
        <v>28</v>
      </c>
      <c r="E277" s="44">
        <f>J268</f>
        <v>8.1999999999999975</v>
      </c>
      <c r="F277" s="29">
        <v>88</v>
      </c>
      <c r="G277" s="29">
        <v>72</v>
      </c>
      <c r="H277" s="9">
        <f t="shared" ref="H277:H283" si="133">F277-ROUND(E277,0)</f>
        <v>80</v>
      </c>
      <c r="I277" s="9">
        <f t="shared" ref="I277:I283" si="134">G277-H277</f>
        <v>-8</v>
      </c>
      <c r="J277" s="47">
        <f t="shared" ref="J277:J283" si="135">IF(I277&gt;0, E277-I277*0.2, IF(I277&lt;-3, E277+0.1, E277))</f>
        <v>8.2999999999999972</v>
      </c>
    </row>
    <row r="278" spans="2:10" x14ac:dyDescent="0.3">
      <c r="B278" s="28" t="s">
        <v>96</v>
      </c>
      <c r="C278" s="8">
        <v>44171</v>
      </c>
      <c r="D278" s="29" t="s">
        <v>28</v>
      </c>
      <c r="E278" s="44">
        <f>J269</f>
        <v>13.299999999999995</v>
      </c>
      <c r="F278" s="29">
        <v>99</v>
      </c>
      <c r="G278" s="29">
        <v>72</v>
      </c>
      <c r="H278" s="9">
        <f t="shared" si="133"/>
        <v>86</v>
      </c>
      <c r="I278" s="9">
        <f t="shared" si="134"/>
        <v>-14</v>
      </c>
      <c r="J278" s="47">
        <f t="shared" si="135"/>
        <v>13.399999999999995</v>
      </c>
    </row>
    <row r="279" spans="2:10" x14ac:dyDescent="0.3">
      <c r="B279" s="28" t="s">
        <v>43</v>
      </c>
      <c r="C279" s="8">
        <v>44171</v>
      </c>
      <c r="D279" s="29" t="s">
        <v>28</v>
      </c>
      <c r="E279" s="44">
        <f>J270</f>
        <v>11.099999999999996</v>
      </c>
      <c r="F279" s="29">
        <v>90</v>
      </c>
      <c r="G279" s="29">
        <v>72</v>
      </c>
      <c r="H279" s="9">
        <f t="shared" si="133"/>
        <v>79</v>
      </c>
      <c r="I279" s="9">
        <f t="shared" si="134"/>
        <v>-7</v>
      </c>
      <c r="J279" s="47">
        <f t="shared" si="135"/>
        <v>11.199999999999996</v>
      </c>
    </row>
    <row r="280" spans="2:10" x14ac:dyDescent="0.3">
      <c r="B280" s="28" t="s">
        <v>30</v>
      </c>
      <c r="C280" s="8">
        <v>44171</v>
      </c>
      <c r="D280" s="29" t="s">
        <v>28</v>
      </c>
      <c r="E280" s="44">
        <f>J271</f>
        <v>5.9999999999999973</v>
      </c>
      <c r="F280" s="29">
        <v>86</v>
      </c>
      <c r="G280" s="29">
        <v>72</v>
      </c>
      <c r="H280" s="9">
        <f t="shared" si="133"/>
        <v>80</v>
      </c>
      <c r="I280" s="9">
        <f t="shared" si="134"/>
        <v>-8</v>
      </c>
      <c r="J280" s="47">
        <f t="shared" si="135"/>
        <v>6.099999999999997</v>
      </c>
    </row>
    <row r="281" spans="2:10" x14ac:dyDescent="0.3">
      <c r="B281" s="28" t="s">
        <v>60</v>
      </c>
      <c r="C281" s="8">
        <v>44171</v>
      </c>
      <c r="D281" s="29" t="s">
        <v>28</v>
      </c>
      <c r="E281" s="44">
        <f>J272</f>
        <v>6.1999999999999966</v>
      </c>
      <c r="F281" s="29">
        <v>86</v>
      </c>
      <c r="G281" s="29">
        <v>72</v>
      </c>
      <c r="H281" s="9">
        <f t="shared" si="133"/>
        <v>80</v>
      </c>
      <c r="I281" s="9">
        <f t="shared" si="134"/>
        <v>-8</v>
      </c>
      <c r="J281" s="47">
        <f t="shared" si="135"/>
        <v>6.2999999999999963</v>
      </c>
    </row>
    <row r="282" spans="2:10" x14ac:dyDescent="0.3">
      <c r="B282" s="28" t="s">
        <v>12</v>
      </c>
      <c r="C282" s="8">
        <v>43905</v>
      </c>
      <c r="D282" s="29" t="s">
        <v>28</v>
      </c>
      <c r="E282" s="69">
        <f>J257</f>
        <v>8.6999999999999975</v>
      </c>
      <c r="F282" s="29">
        <v>85</v>
      </c>
      <c r="G282" s="29">
        <v>72</v>
      </c>
      <c r="H282" s="9">
        <f t="shared" si="133"/>
        <v>76</v>
      </c>
      <c r="I282" s="9">
        <f t="shared" si="134"/>
        <v>-4</v>
      </c>
      <c r="J282" s="47">
        <f t="shared" si="135"/>
        <v>8.7999999999999972</v>
      </c>
    </row>
    <row r="283" spans="2:10" x14ac:dyDescent="0.3">
      <c r="B283" s="31" t="s">
        <v>40</v>
      </c>
      <c r="C283" s="32">
        <v>43905</v>
      </c>
      <c r="D283" s="35" t="s">
        <v>28</v>
      </c>
      <c r="E283" s="35">
        <v>13.4</v>
      </c>
      <c r="F283" s="35">
        <v>86</v>
      </c>
      <c r="G283" s="35">
        <v>72</v>
      </c>
      <c r="H283" s="34">
        <f t="shared" si="133"/>
        <v>73</v>
      </c>
      <c r="I283" s="34">
        <f t="shared" si="134"/>
        <v>-1</v>
      </c>
      <c r="J283" s="66">
        <f t="shared" si="135"/>
        <v>13.4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12732-A034-4132-ACDE-D5015C9A13C2}">
  <dimension ref="A1:W291"/>
  <sheetViews>
    <sheetView topLeftCell="F1" workbookViewId="0">
      <selection activeCell="W5" sqref="W5"/>
    </sheetView>
  </sheetViews>
  <sheetFormatPr defaultRowHeight="14.4" outlineLevelRow="1" x14ac:dyDescent="0.3"/>
  <cols>
    <col min="2" max="2" width="19.6640625" customWidth="1"/>
    <col min="3" max="3" width="13.44140625" customWidth="1"/>
    <col min="4" max="4" width="12.21875" customWidth="1"/>
    <col min="5" max="5" width="11.44140625" customWidth="1"/>
    <col min="6" max="8" width="10.109375" bestFit="1" customWidth="1"/>
    <col min="9" max="13" width="9.109375" bestFit="1" customWidth="1"/>
    <col min="14" max="14" width="8.109375" customWidth="1"/>
    <col min="15" max="15" width="9.109375" customWidth="1"/>
    <col min="16" max="17" width="9.109375" bestFit="1" customWidth="1"/>
    <col min="19" max="19" width="9.109375" bestFit="1" customWidth="1"/>
    <col min="20" max="20" width="9.5546875" customWidth="1"/>
    <col min="23" max="23" width="11.109375" style="77" bestFit="1" customWidth="1"/>
  </cols>
  <sheetData>
    <row r="1" spans="1:23" x14ac:dyDescent="0.3">
      <c r="A1" s="43" t="s">
        <v>10</v>
      </c>
      <c r="B1" s="43"/>
      <c r="C1" s="43"/>
      <c r="D1" s="43" t="s">
        <v>80</v>
      </c>
    </row>
    <row r="3" spans="1:23" x14ac:dyDescent="0.3">
      <c r="B3" s="24" t="s">
        <v>23</v>
      </c>
      <c r="C3" s="24" t="s">
        <v>0</v>
      </c>
      <c r="D3" s="21">
        <v>43800</v>
      </c>
      <c r="E3" s="21">
        <v>43807</v>
      </c>
      <c r="F3" s="21">
        <v>43814</v>
      </c>
      <c r="G3" s="21">
        <v>43821</v>
      </c>
      <c r="H3" s="21">
        <v>43828</v>
      </c>
      <c r="I3" s="21">
        <v>43835</v>
      </c>
      <c r="J3" s="21">
        <v>43842</v>
      </c>
      <c r="K3" s="21">
        <v>43849</v>
      </c>
      <c r="L3" s="21">
        <v>43856</v>
      </c>
      <c r="M3" s="21">
        <v>43863</v>
      </c>
      <c r="N3" s="21">
        <v>43870</v>
      </c>
      <c r="O3" s="21">
        <v>43877</v>
      </c>
      <c r="P3" s="21">
        <v>43884</v>
      </c>
      <c r="Q3" s="21">
        <v>43891</v>
      </c>
      <c r="R3" s="21">
        <v>43898</v>
      </c>
      <c r="S3" s="21">
        <v>43905</v>
      </c>
      <c r="T3" s="24"/>
    </row>
    <row r="4" spans="1:23" ht="43.2" x14ac:dyDescent="0.3">
      <c r="B4" s="25" t="s">
        <v>24</v>
      </c>
      <c r="C4" s="60"/>
      <c r="D4" s="22" t="s">
        <v>22</v>
      </c>
      <c r="E4" s="22" t="s">
        <v>16</v>
      </c>
      <c r="F4" s="22" t="s">
        <v>17</v>
      </c>
      <c r="G4" s="26" t="s">
        <v>26</v>
      </c>
      <c r="H4" s="22" t="s">
        <v>54</v>
      </c>
      <c r="I4" s="22" t="s">
        <v>13</v>
      </c>
      <c r="J4" s="61" t="s">
        <v>19</v>
      </c>
      <c r="K4" s="26" t="s">
        <v>27</v>
      </c>
      <c r="L4" s="61" t="s">
        <v>104</v>
      </c>
      <c r="M4" s="26" t="s">
        <v>21</v>
      </c>
      <c r="N4" s="26" t="s">
        <v>25</v>
      </c>
      <c r="O4" s="56" t="s">
        <v>33</v>
      </c>
      <c r="P4" s="26" t="s">
        <v>82</v>
      </c>
      <c r="Q4" s="22" t="s">
        <v>20</v>
      </c>
      <c r="R4" s="26" t="s">
        <v>18</v>
      </c>
      <c r="S4" s="26" t="s">
        <v>28</v>
      </c>
      <c r="T4" s="48" t="s">
        <v>55</v>
      </c>
      <c r="U4" s="56" t="s">
        <v>66</v>
      </c>
      <c r="W4" s="77" t="s">
        <v>107</v>
      </c>
    </row>
    <row r="5" spans="1:23" x14ac:dyDescent="0.3">
      <c r="B5" s="2" t="s">
        <v>14</v>
      </c>
      <c r="C5" s="62">
        <v>9</v>
      </c>
      <c r="D5" s="2">
        <f t="shared" ref="D5:D10" si="0">F49</f>
        <v>72</v>
      </c>
      <c r="E5" s="2">
        <f t="shared" ref="E5:E10" si="1">F61</f>
        <v>75</v>
      </c>
      <c r="F5" s="2">
        <f t="shared" ref="F5:F10" si="2">F78</f>
        <v>79</v>
      </c>
      <c r="G5" s="2">
        <f t="shared" ref="G5:G10" si="3">F93</f>
        <v>73</v>
      </c>
      <c r="H5" s="2">
        <f t="shared" ref="H5:H10" si="4">F112</f>
        <v>86</v>
      </c>
      <c r="I5" s="2">
        <f t="shared" ref="I5:I10" si="5">F126</f>
        <v>79</v>
      </c>
      <c r="J5" s="2"/>
      <c r="K5" s="2">
        <f t="shared" ref="K5:K10" si="6">F160</f>
        <v>82</v>
      </c>
      <c r="L5" s="2">
        <f t="shared" ref="L5:L10" si="7">F179</f>
        <v>75</v>
      </c>
      <c r="M5" s="2">
        <f t="shared" ref="M5:M10" si="8">F194</f>
        <v>79</v>
      </c>
      <c r="N5" s="2">
        <f t="shared" ref="N5:N10" si="9">F207</f>
        <v>81</v>
      </c>
      <c r="O5" s="2">
        <f>F219</f>
        <v>81</v>
      </c>
      <c r="P5" s="2">
        <f>F232</f>
        <v>78</v>
      </c>
      <c r="Q5" s="2">
        <f t="shared" ref="Q5:Q10" si="10">F243</f>
        <v>80</v>
      </c>
      <c r="R5" s="2">
        <f t="shared" ref="R5:R10" si="11">F262</f>
        <v>82</v>
      </c>
      <c r="S5" s="2"/>
      <c r="T5" s="27">
        <f t="shared" ref="T5:T10" si="12">SUM(SMALL(D5:S5,1))+SUM(SMALL(D5:S5,2))+SUM(SMALL(D5:S5,3))+SUM(SMALL(D5:S5,4))+SUM(SMALL(D5:S5,5))+SUM(SMALL(D5:S5,6))+SUM(SMALL(D5:S5,7))+SUM(SMALL(D5:S5,8))</f>
        <v>610</v>
      </c>
      <c r="U5" s="9">
        <f>RANK(T5,($T$5:$T$10,$T$15:$T$18,$T$20,$T$12,$T$14,$T$25,$T$35),-1)</f>
        <v>6</v>
      </c>
      <c r="W5" s="77">
        <f>T5/8</f>
        <v>76.25</v>
      </c>
    </row>
    <row r="6" spans="1:23" x14ac:dyDescent="0.3">
      <c r="B6" s="2" t="s">
        <v>15</v>
      </c>
      <c r="C6" s="2">
        <v>5.3</v>
      </c>
      <c r="D6" s="2">
        <f t="shared" si="0"/>
        <v>76</v>
      </c>
      <c r="E6" s="2">
        <f t="shared" si="1"/>
        <v>72</v>
      </c>
      <c r="F6" s="2">
        <f t="shared" si="2"/>
        <v>74</v>
      </c>
      <c r="G6" s="2">
        <f t="shared" si="3"/>
        <v>70</v>
      </c>
      <c r="H6" s="2">
        <f t="shared" si="4"/>
        <v>74</v>
      </c>
      <c r="I6" s="2">
        <f t="shared" si="5"/>
        <v>72</v>
      </c>
      <c r="J6" s="2">
        <f>F145</f>
        <v>71</v>
      </c>
      <c r="K6" s="2">
        <f t="shared" si="6"/>
        <v>77</v>
      </c>
      <c r="L6" s="2">
        <f t="shared" si="7"/>
        <v>73</v>
      </c>
      <c r="M6" s="2">
        <f t="shared" si="8"/>
        <v>75</v>
      </c>
      <c r="N6" s="2">
        <f t="shared" si="9"/>
        <v>74</v>
      </c>
      <c r="O6" s="2">
        <f>F220</f>
        <v>71</v>
      </c>
      <c r="P6" s="2">
        <f>F233</f>
        <v>82</v>
      </c>
      <c r="Q6" s="2">
        <f t="shared" si="10"/>
        <v>71</v>
      </c>
      <c r="R6" s="2">
        <f t="shared" si="11"/>
        <v>87</v>
      </c>
      <c r="S6" s="2"/>
      <c r="T6" s="27">
        <f t="shared" si="12"/>
        <v>574</v>
      </c>
      <c r="U6" s="9">
        <f>RANK(T6,($T$5:$T$10,$T$15:$T$18,$T$20,$T$12,$T$14,$T$25,$T$35),-1)</f>
        <v>2</v>
      </c>
      <c r="W6" s="77">
        <f t="shared" ref="W6:W10" si="13">T6/8</f>
        <v>71.75</v>
      </c>
    </row>
    <row r="7" spans="1:23" x14ac:dyDescent="0.3">
      <c r="B7" s="2" t="s">
        <v>35</v>
      </c>
      <c r="C7" s="2">
        <v>3.8</v>
      </c>
      <c r="D7" s="2">
        <f t="shared" si="0"/>
        <v>75</v>
      </c>
      <c r="E7" s="2">
        <f t="shared" si="1"/>
        <v>77</v>
      </c>
      <c r="F7" s="2">
        <f t="shared" si="2"/>
        <v>79</v>
      </c>
      <c r="G7" s="2">
        <f t="shared" si="3"/>
        <v>67</v>
      </c>
      <c r="H7" s="2">
        <f t="shared" si="4"/>
        <v>75</v>
      </c>
      <c r="I7" s="2">
        <f t="shared" si="5"/>
        <v>79</v>
      </c>
      <c r="J7" s="2">
        <f>F146</f>
        <v>77</v>
      </c>
      <c r="K7" s="2">
        <f t="shared" si="6"/>
        <v>78</v>
      </c>
      <c r="L7" s="2">
        <f t="shared" si="7"/>
        <v>70</v>
      </c>
      <c r="M7" s="2">
        <f t="shared" si="8"/>
        <v>80</v>
      </c>
      <c r="N7" s="2">
        <f t="shared" si="9"/>
        <v>74</v>
      </c>
      <c r="O7" s="2"/>
      <c r="P7" s="2"/>
      <c r="Q7" s="2">
        <f t="shared" si="10"/>
        <v>73</v>
      </c>
      <c r="R7" s="2">
        <f t="shared" si="11"/>
        <v>77</v>
      </c>
      <c r="S7" s="2"/>
      <c r="T7" s="27">
        <f t="shared" si="12"/>
        <v>588</v>
      </c>
      <c r="U7" s="9">
        <f>RANK(T7,($T$5:$T$10,$T$15:$T$18,$T$20,$T$12,$T$14,$T$25,$T$35),-1)</f>
        <v>4</v>
      </c>
      <c r="W7" s="77">
        <f t="shared" si="13"/>
        <v>73.5</v>
      </c>
    </row>
    <row r="8" spans="1:23" x14ac:dyDescent="0.3">
      <c r="B8" s="23" t="s">
        <v>36</v>
      </c>
      <c r="C8" s="2">
        <v>8.4</v>
      </c>
      <c r="D8" s="2">
        <f t="shared" si="0"/>
        <v>71</v>
      </c>
      <c r="E8" s="2">
        <f t="shared" si="1"/>
        <v>70</v>
      </c>
      <c r="F8" s="2">
        <f t="shared" si="2"/>
        <v>84</v>
      </c>
      <c r="G8" s="2">
        <f t="shared" si="3"/>
        <v>72</v>
      </c>
      <c r="H8" s="2">
        <f t="shared" si="4"/>
        <v>77</v>
      </c>
      <c r="I8" s="2">
        <f t="shared" si="5"/>
        <v>77</v>
      </c>
      <c r="J8" s="2">
        <f>F147</f>
        <v>70</v>
      </c>
      <c r="K8" s="2">
        <f t="shared" si="6"/>
        <v>78</v>
      </c>
      <c r="L8" s="2">
        <f t="shared" si="7"/>
        <v>71</v>
      </c>
      <c r="M8" s="2">
        <f t="shared" si="8"/>
        <v>72</v>
      </c>
      <c r="N8" s="2">
        <f t="shared" si="9"/>
        <v>74</v>
      </c>
      <c r="O8" s="2">
        <f>F221</f>
        <v>70</v>
      </c>
      <c r="P8" s="2">
        <f>F234</f>
        <v>76</v>
      </c>
      <c r="Q8" s="2">
        <f t="shared" si="10"/>
        <v>73</v>
      </c>
      <c r="R8" s="2">
        <f t="shared" si="11"/>
        <v>76</v>
      </c>
      <c r="S8" s="2"/>
      <c r="T8" s="27">
        <f t="shared" si="12"/>
        <v>569</v>
      </c>
      <c r="U8" s="9">
        <f>RANK(T8,($T$5:$T$10,$T$15:$T$18,$T$20,$T$12,$T$14,$T$25,$T$35),-1)</f>
        <v>1</v>
      </c>
      <c r="W8" s="77">
        <f t="shared" si="13"/>
        <v>71.125</v>
      </c>
    </row>
    <row r="9" spans="1:23" x14ac:dyDescent="0.3">
      <c r="B9" s="23" t="s">
        <v>37</v>
      </c>
      <c r="C9" s="63">
        <v>17.899999999999999</v>
      </c>
      <c r="D9" s="2">
        <f t="shared" si="0"/>
        <v>80</v>
      </c>
      <c r="E9" s="2">
        <f t="shared" si="1"/>
        <v>75</v>
      </c>
      <c r="F9" s="2">
        <f t="shared" si="2"/>
        <v>82</v>
      </c>
      <c r="G9" s="2">
        <f t="shared" si="3"/>
        <v>74</v>
      </c>
      <c r="H9" s="2">
        <f t="shared" si="4"/>
        <v>76</v>
      </c>
      <c r="I9" s="2">
        <f t="shared" si="5"/>
        <v>103</v>
      </c>
      <c r="J9" s="2">
        <f>F148</f>
        <v>81</v>
      </c>
      <c r="K9" s="2">
        <f t="shared" si="6"/>
        <v>76</v>
      </c>
      <c r="L9" s="2">
        <f t="shared" si="7"/>
        <v>73</v>
      </c>
      <c r="M9" s="2">
        <f t="shared" si="8"/>
        <v>77</v>
      </c>
      <c r="N9" s="2">
        <f t="shared" si="9"/>
        <v>85</v>
      </c>
      <c r="O9" s="2">
        <f>F222</f>
        <v>82</v>
      </c>
      <c r="P9" s="2">
        <f>F235</f>
        <v>83</v>
      </c>
      <c r="Q9" s="2">
        <f t="shared" si="10"/>
        <v>79</v>
      </c>
      <c r="R9" s="2">
        <f t="shared" si="11"/>
        <v>81</v>
      </c>
      <c r="S9" s="2"/>
      <c r="T9" s="27">
        <f t="shared" si="12"/>
        <v>610</v>
      </c>
      <c r="U9" s="9">
        <f>RANK(T9,($T$5:$T$10,$T$15:$T$18,$T$20,$T$12,$T$14,$T$25,$T$35),-1)</f>
        <v>6</v>
      </c>
      <c r="W9" s="77">
        <f t="shared" si="13"/>
        <v>76.25</v>
      </c>
    </row>
    <row r="10" spans="1:23" x14ac:dyDescent="0.3">
      <c r="B10" s="23" t="s">
        <v>8</v>
      </c>
      <c r="C10" s="2">
        <v>12.1</v>
      </c>
      <c r="D10" s="2">
        <f t="shared" si="0"/>
        <v>75</v>
      </c>
      <c r="E10" s="2">
        <f t="shared" si="1"/>
        <v>76</v>
      </c>
      <c r="F10" s="2">
        <f t="shared" si="2"/>
        <v>84</v>
      </c>
      <c r="G10" s="2">
        <f t="shared" si="3"/>
        <v>78</v>
      </c>
      <c r="H10" s="2">
        <f t="shared" si="4"/>
        <v>74</v>
      </c>
      <c r="I10" s="2">
        <f t="shared" si="5"/>
        <v>72</v>
      </c>
      <c r="J10" s="2">
        <f>F149</f>
        <v>72</v>
      </c>
      <c r="K10" s="2">
        <f t="shared" si="6"/>
        <v>74</v>
      </c>
      <c r="L10" s="2">
        <f t="shared" si="7"/>
        <v>75</v>
      </c>
      <c r="M10" s="2">
        <f t="shared" si="8"/>
        <v>79</v>
      </c>
      <c r="N10" s="2">
        <f t="shared" si="9"/>
        <v>72</v>
      </c>
      <c r="O10" s="2">
        <f>F223</f>
        <v>83</v>
      </c>
      <c r="P10" s="2"/>
      <c r="Q10" s="2">
        <f t="shared" si="10"/>
        <v>76</v>
      </c>
      <c r="R10" s="2">
        <f t="shared" si="11"/>
        <v>76</v>
      </c>
      <c r="S10" s="2"/>
      <c r="T10" s="27">
        <f t="shared" si="12"/>
        <v>590</v>
      </c>
      <c r="U10" s="9">
        <f>RANK(T10,($T$5:$T$10,$T$15:$T$18,$T$20,$T$12,$T$14,$T$25,$T$35),-1)</f>
        <v>5</v>
      </c>
      <c r="W10" s="77">
        <f t="shared" si="13"/>
        <v>73.75</v>
      </c>
    </row>
    <row r="11" spans="1:23" x14ac:dyDescent="0.3">
      <c r="B11" s="23" t="s">
        <v>38</v>
      </c>
      <c r="C11" s="2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3"/>
      <c r="S11" s="2"/>
      <c r="T11" s="27" t="e">
        <f t="shared" ref="T11:T45" si="14">SUM(LARGE(D11:S11,1))+SUM(LARGE(D11:S11,2))+SUM(LARGE(D11:S11,3))+SUM(LARGE(D11:S11,4))+SUM(LARGE(D11:S11,5))+SUM(LARGE(D11:S11,6))+SUM(LARGE(D11:S11,7))+SUM(LARGE(D11:S11,8))</f>
        <v>#NUM!</v>
      </c>
      <c r="U11" s="9"/>
    </row>
    <row r="12" spans="1:23" x14ac:dyDescent="0.3">
      <c r="B12" s="2" t="s">
        <v>12</v>
      </c>
      <c r="C12" s="64">
        <v>17</v>
      </c>
      <c r="D12" s="2"/>
      <c r="E12" s="2">
        <f>F72</f>
        <v>78</v>
      </c>
      <c r="F12" s="2">
        <f>F85</f>
        <v>88</v>
      </c>
      <c r="G12" s="2">
        <f>F100</f>
        <v>88</v>
      </c>
      <c r="H12" s="2"/>
      <c r="I12" s="2">
        <f>F139</f>
        <v>84</v>
      </c>
      <c r="J12" s="2">
        <f>F156</f>
        <v>89</v>
      </c>
      <c r="K12" s="2">
        <f>F172</f>
        <v>91</v>
      </c>
      <c r="L12" s="2">
        <f>F189</f>
        <v>85</v>
      </c>
      <c r="M12" s="2"/>
      <c r="N12" s="2">
        <f>F218</f>
        <v>89</v>
      </c>
      <c r="O12" s="2"/>
      <c r="P12" s="2"/>
      <c r="Q12" s="2">
        <f>F257</f>
        <v>90</v>
      </c>
      <c r="R12" s="23"/>
      <c r="S12" s="2"/>
      <c r="T12" s="27">
        <f>SUM(SMALL(D12:S12,1))+SUM(SMALL(D12:S12,2))+SUM(SMALL(D12:S12,3))+SUM(SMALL(D12:S12,4))+SUM(SMALL(D12:S12,5))+SUM(SMALL(D12:S12,6))+SUM(SMALL(D12:S12,7))+SUM(SMALL(D12:S12,8))</f>
        <v>691</v>
      </c>
      <c r="U12" s="9">
        <f>RANK(T12,($T$5:$T$10,$T$15:$T$18,$T$20,$T$12,$T$14,$T$25,$T$35),-1)</f>
        <v>13</v>
      </c>
      <c r="W12" s="77">
        <f>T12/8</f>
        <v>86.375</v>
      </c>
    </row>
    <row r="13" spans="1:23" x14ac:dyDescent="0.3">
      <c r="B13" s="23" t="s">
        <v>40</v>
      </c>
      <c r="C13" s="2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3"/>
      <c r="S13" s="2"/>
      <c r="T13" s="27" t="e">
        <f t="shared" si="14"/>
        <v>#NUM!</v>
      </c>
      <c r="U13" s="9"/>
    </row>
    <row r="14" spans="1:23" x14ac:dyDescent="0.3">
      <c r="B14" s="23" t="s">
        <v>41</v>
      </c>
      <c r="C14" s="23">
        <v>8.6</v>
      </c>
      <c r="D14" s="2">
        <f t="shared" ref="D14:D19" si="15">F55</f>
        <v>71</v>
      </c>
      <c r="E14" s="2">
        <f>F67</f>
        <v>75</v>
      </c>
      <c r="F14" s="2"/>
      <c r="G14" s="2">
        <f>F105</f>
        <v>69</v>
      </c>
      <c r="H14" s="2">
        <f>F119</f>
        <v>77</v>
      </c>
      <c r="I14" s="2">
        <f>F133</f>
        <v>76</v>
      </c>
      <c r="J14" s="2"/>
      <c r="K14" s="2">
        <f>F175</f>
        <v>73</v>
      </c>
      <c r="L14" s="2"/>
      <c r="M14" s="2">
        <f>F206</f>
        <v>69</v>
      </c>
      <c r="N14" s="2">
        <f>F216</f>
        <v>70</v>
      </c>
      <c r="O14" s="2"/>
      <c r="P14" s="2"/>
      <c r="Q14" s="2">
        <f>F255</f>
        <v>75</v>
      </c>
      <c r="R14" s="23"/>
      <c r="S14" s="2"/>
      <c r="T14" s="27">
        <f>SUM(SMALL(D14:S14,1))+SUM(SMALL(D14:S14,2))+SUM(SMALL(D14:S14,3))+SUM(SMALL(D14:S14,4))+SUM(SMALL(D14:S14,5))+SUM(SMALL(D14:S14,6))+SUM(SMALL(D14:S14,7))+SUM(SMALL(D14:S14,8))</f>
        <v>578</v>
      </c>
      <c r="U14" s="9">
        <f>RANK(T14,($T$5:$T$10,$T$15:$T$18,$T$20,$T$12,$T$14,$T$25,$T$35),-1)</f>
        <v>3</v>
      </c>
      <c r="W14" s="77">
        <f t="shared" ref="W14:W18" si="16">T14/8</f>
        <v>72.25</v>
      </c>
    </row>
    <row r="15" spans="1:23" x14ac:dyDescent="0.3">
      <c r="A15" t="s">
        <v>95</v>
      </c>
      <c r="B15" s="23" t="s">
        <v>60</v>
      </c>
      <c r="C15" s="23">
        <v>12.2</v>
      </c>
      <c r="D15" s="2">
        <f t="shared" si="15"/>
        <v>88</v>
      </c>
      <c r="E15" s="2">
        <f>F68</f>
        <v>85</v>
      </c>
      <c r="F15" s="2"/>
      <c r="G15" s="2">
        <f>F106</f>
        <v>91</v>
      </c>
      <c r="H15" s="2">
        <f>F120</f>
        <v>90</v>
      </c>
      <c r="I15" s="2">
        <f>F134</f>
        <v>81</v>
      </c>
      <c r="J15" s="2">
        <f>F151</f>
        <v>86</v>
      </c>
      <c r="K15" s="2">
        <f>F167</f>
        <v>89</v>
      </c>
      <c r="L15" s="2">
        <f>F186</f>
        <v>80</v>
      </c>
      <c r="M15" s="2">
        <f>F201</f>
        <v>94</v>
      </c>
      <c r="N15" s="2"/>
      <c r="O15" s="2">
        <f>F231</f>
        <v>77</v>
      </c>
      <c r="P15" s="2">
        <f>F240</f>
        <v>77</v>
      </c>
      <c r="Q15" s="2">
        <f>F253</f>
        <v>81</v>
      </c>
      <c r="R15" s="23">
        <f>F272</f>
        <v>81</v>
      </c>
      <c r="S15" s="2"/>
      <c r="T15" s="27">
        <f>SUM(SMALL(D15:S15,1))+SUM(SMALL(D15:S15,2))+SUM(SMALL(D15:S15,3))+SUM(SMALL(D15:S15,4))+SUM(SMALL(D15:S15,5))+SUM(SMALL(D15:S15,6))+SUM(SMALL(D15:S15,7))+SUM(SMALL(D15:S15,8))</f>
        <v>648</v>
      </c>
      <c r="U15" s="9">
        <f>RANK(T15,($T$5:$T$10,$T$15:$T$18,$T$20,$T$12,$T$14,$T$25,$T$35),-1)</f>
        <v>9</v>
      </c>
      <c r="W15" s="77">
        <f t="shared" si="16"/>
        <v>81</v>
      </c>
    </row>
    <row r="16" spans="1:23" x14ac:dyDescent="0.3">
      <c r="B16" s="23" t="s">
        <v>83</v>
      </c>
      <c r="C16" s="23">
        <v>16.8</v>
      </c>
      <c r="D16" s="2">
        <f t="shared" si="15"/>
        <v>90</v>
      </c>
      <c r="E16" s="2">
        <f>F69</f>
        <v>93</v>
      </c>
      <c r="F16" s="2"/>
      <c r="G16" s="2">
        <f>F107</f>
        <v>88</v>
      </c>
      <c r="H16" s="2">
        <f>F121</f>
        <v>97</v>
      </c>
      <c r="I16" s="2">
        <f>F135</f>
        <v>85</v>
      </c>
      <c r="J16" s="2">
        <f>F152</f>
        <v>85</v>
      </c>
      <c r="K16" s="2">
        <f>F168</f>
        <v>102</v>
      </c>
      <c r="L16" s="2">
        <f>F187</f>
        <v>81</v>
      </c>
      <c r="M16" s="2">
        <f>F202</f>
        <v>84</v>
      </c>
      <c r="N16" s="2">
        <f>F213</f>
        <v>81</v>
      </c>
      <c r="O16" s="2">
        <f>F224</f>
        <v>84</v>
      </c>
      <c r="P16" s="2">
        <f>F236</f>
        <v>76</v>
      </c>
      <c r="Q16" s="2">
        <f>F249</f>
        <v>91</v>
      </c>
      <c r="R16" s="2">
        <f>F268</f>
        <v>83</v>
      </c>
      <c r="S16" s="2"/>
      <c r="T16" s="27">
        <f>SUM(SMALL(D16:S16,1))+SUM(SMALL(D16:S16,2))+SUM(SMALL(D16:S16,3))+SUM(SMALL(D16:S16,4))+SUM(SMALL(D16:S16,5))+SUM(SMALL(D16:S16,6))+SUM(SMALL(D16:S16,7))+SUM(SMALL(D16:S16,8))</f>
        <v>659</v>
      </c>
      <c r="U16" s="9">
        <f>RANK(T16,($T$5:$T$10,$T$15:$T$18,$T$20,$T$12,$T$14,$T$25,$T$35),-1)</f>
        <v>11</v>
      </c>
      <c r="W16" s="77">
        <f t="shared" si="16"/>
        <v>82.375</v>
      </c>
    </row>
    <row r="17" spans="1:23" x14ac:dyDescent="0.3">
      <c r="B17" s="23" t="s">
        <v>43</v>
      </c>
      <c r="C17" s="23">
        <v>21.1</v>
      </c>
      <c r="D17" s="2">
        <f t="shared" si="15"/>
        <v>102</v>
      </c>
      <c r="E17" s="2">
        <f>F70</f>
        <v>103</v>
      </c>
      <c r="F17" s="2"/>
      <c r="G17" s="2">
        <f>F108</f>
        <v>87</v>
      </c>
      <c r="H17" s="2">
        <f>F122</f>
        <v>97</v>
      </c>
      <c r="I17" s="2">
        <f>F136</f>
        <v>103</v>
      </c>
      <c r="J17" s="2">
        <f>F153</f>
        <v>88</v>
      </c>
      <c r="K17" s="2">
        <f>F169</f>
        <v>98</v>
      </c>
      <c r="L17" s="2"/>
      <c r="M17" s="2"/>
      <c r="N17" s="2">
        <f>F217</f>
        <v>89</v>
      </c>
      <c r="O17" s="2">
        <f>F227</f>
        <v>92</v>
      </c>
      <c r="P17" s="2">
        <f>F238</f>
        <v>92</v>
      </c>
      <c r="Q17" s="2">
        <f>F251</f>
        <v>82</v>
      </c>
      <c r="R17" s="2">
        <f>F270</f>
        <v>87</v>
      </c>
      <c r="S17" s="2"/>
      <c r="T17" s="27">
        <f>SUM(SMALL(D17:S17,1))+SUM(SMALL(D17:S17,2))+SUM(SMALL(D17:S17,3))+SUM(SMALL(D17:S17,4))+SUM(SMALL(D17:S17,5))+SUM(SMALL(D17:S17,6))+SUM(SMALL(D17:S17,7))+SUM(SMALL(D17:S17,8))</f>
        <v>714</v>
      </c>
      <c r="U17" s="9">
        <f>RANK(T17,($T$5:$T$10,$T$15:$T$18,$T$20,$T$12,$T$14,$T$25,$T$35),-1)</f>
        <v>14</v>
      </c>
      <c r="W17" s="77">
        <f t="shared" si="16"/>
        <v>89.25</v>
      </c>
    </row>
    <row r="18" spans="1:23" x14ac:dyDescent="0.3">
      <c r="B18" s="2" t="s">
        <v>30</v>
      </c>
      <c r="C18" s="64">
        <v>13</v>
      </c>
      <c r="D18" s="2">
        <f t="shared" si="15"/>
        <v>87</v>
      </c>
      <c r="E18" s="2">
        <f>F71</f>
        <v>89</v>
      </c>
      <c r="F18" s="2">
        <f>F84</f>
        <v>85</v>
      </c>
      <c r="G18" s="2">
        <f>F99</f>
        <v>86</v>
      </c>
      <c r="H18" s="2"/>
      <c r="I18" s="2">
        <f>F143</f>
        <v>87</v>
      </c>
      <c r="J18" s="2">
        <f>F157</f>
        <v>83</v>
      </c>
      <c r="K18" s="2"/>
      <c r="L18" s="2">
        <f>F193</f>
        <v>75</v>
      </c>
      <c r="M18" s="2"/>
      <c r="N18" s="2"/>
      <c r="O18" s="2">
        <f>F230</f>
        <v>82</v>
      </c>
      <c r="P18" s="2">
        <f>F239</f>
        <v>76</v>
      </c>
      <c r="Q18" s="2">
        <f>F252</f>
        <v>81</v>
      </c>
      <c r="R18" s="2">
        <f>F271</f>
        <v>80</v>
      </c>
      <c r="S18" s="2"/>
      <c r="T18" s="27">
        <f>SUM(SMALL(D18:S18,1))+SUM(SMALL(D18:S18,2))+SUM(SMALL(D18:S18,3))+SUM(SMALL(D18:S18,4))+SUM(SMALL(D18:S18,5))+SUM(SMALL(D18:S18,6))+SUM(SMALL(D18:S18,7))+SUM(SMALL(D18:S18,8))</f>
        <v>648</v>
      </c>
      <c r="U18" s="9">
        <f>RANK(T18,($T$5:$T$10,$T$15:$T$18,$T$20,$T$12,$T$14,$T$25,$T$35),-1)</f>
        <v>9</v>
      </c>
      <c r="W18" s="77">
        <f t="shared" si="16"/>
        <v>81</v>
      </c>
    </row>
    <row r="19" spans="1:23" x14ac:dyDescent="0.3">
      <c r="A19" s="9"/>
      <c r="B19" s="23" t="s">
        <v>57</v>
      </c>
      <c r="C19" s="63">
        <v>43</v>
      </c>
      <c r="D19" s="2">
        <f t="shared" si="15"/>
        <v>158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7" t="e">
        <f t="shared" si="14"/>
        <v>#NUM!</v>
      </c>
      <c r="U19" s="9"/>
    </row>
    <row r="20" spans="1:23" x14ac:dyDescent="0.3">
      <c r="B20" s="2" t="s">
        <v>87</v>
      </c>
      <c r="C20" s="2">
        <v>10.7</v>
      </c>
      <c r="D20" s="2"/>
      <c r="E20" s="2">
        <f>F73</f>
        <v>84</v>
      </c>
      <c r="F20" s="2">
        <f>F86</f>
        <v>84</v>
      </c>
      <c r="G20" s="2">
        <f>F101</f>
        <v>82</v>
      </c>
      <c r="H20" s="2">
        <f>F118</f>
        <v>84</v>
      </c>
      <c r="I20" s="2">
        <f>F132</f>
        <v>90</v>
      </c>
      <c r="J20" s="72">
        <f>F150</f>
        <v>89</v>
      </c>
      <c r="K20" s="2">
        <f>F166</f>
        <v>83</v>
      </c>
      <c r="L20" s="2">
        <f>F185</f>
        <v>80</v>
      </c>
      <c r="M20" s="2">
        <f>F200</f>
        <v>87</v>
      </c>
      <c r="N20" s="2"/>
      <c r="O20" s="2">
        <f>F229</f>
        <v>98</v>
      </c>
      <c r="P20" s="2"/>
      <c r="Q20" s="2">
        <f>F259</f>
        <v>86</v>
      </c>
      <c r="R20" s="2"/>
      <c r="S20" s="2"/>
      <c r="T20" s="27">
        <f>SUM(SMALL(D20:S20,1))+SUM(SMALL(D20:S20,2))+SUM(SMALL(D20:S20,3))+SUM(SMALL(D20:S20,4))+SUM(SMALL(D20:S20,5))+SUM(SMALL(D20:S20,6))+SUM(SMALL(D20:S20,7))+SUM(SMALL(D20:S20,8))</f>
        <v>670</v>
      </c>
      <c r="U20" s="9">
        <f>RANK(T20,($T$5:$T$10,$T$15:$T$18,$T$20,$T$12,$T$14,$T$25,$T$35),-1)</f>
        <v>12</v>
      </c>
      <c r="W20" s="77">
        <f>T20/8</f>
        <v>83.75</v>
      </c>
    </row>
    <row r="21" spans="1:23" x14ac:dyDescent="0.3">
      <c r="B21" s="2" t="s">
        <v>44</v>
      </c>
      <c r="C21" s="28">
        <v>22.8</v>
      </c>
      <c r="D21" s="2"/>
      <c r="E21" s="2">
        <f>F74</f>
        <v>124</v>
      </c>
      <c r="F21" s="2"/>
      <c r="G21" s="2"/>
      <c r="H21" s="2"/>
      <c r="I21" s="2"/>
      <c r="J21" s="2"/>
      <c r="K21" s="2"/>
      <c r="L21" s="50"/>
      <c r="M21" s="2"/>
      <c r="N21" s="2"/>
      <c r="O21" s="2"/>
      <c r="P21" s="2"/>
      <c r="Q21" s="2"/>
      <c r="R21" s="2"/>
      <c r="S21" s="2"/>
      <c r="T21" s="27" t="e">
        <f t="shared" si="14"/>
        <v>#NUM!</v>
      </c>
      <c r="U21" s="9"/>
    </row>
    <row r="22" spans="1:23" x14ac:dyDescent="0.3">
      <c r="B22" s="23" t="s">
        <v>70</v>
      </c>
      <c r="C22" s="23">
        <v>20.8</v>
      </c>
      <c r="D22" s="2"/>
      <c r="E22" s="2">
        <f>F75</f>
        <v>92</v>
      </c>
      <c r="F22" s="2"/>
      <c r="G22" s="2"/>
      <c r="H22" s="2"/>
      <c r="I22" s="2">
        <f>F138</f>
        <v>95</v>
      </c>
      <c r="J22" s="2">
        <f>F155</f>
        <v>101</v>
      </c>
      <c r="K22" s="2">
        <f>F171</f>
        <v>101</v>
      </c>
      <c r="L22" s="50"/>
      <c r="M22" s="2"/>
      <c r="N22" s="2"/>
      <c r="O22" s="2"/>
      <c r="P22" s="2"/>
      <c r="Q22" s="2"/>
      <c r="R22" s="2"/>
      <c r="S22" s="2"/>
      <c r="T22" s="27" t="e">
        <f t="shared" si="14"/>
        <v>#NUM!</v>
      </c>
      <c r="U22" s="9"/>
    </row>
    <row r="23" spans="1:23" x14ac:dyDescent="0.3">
      <c r="B23" s="23" t="s">
        <v>85</v>
      </c>
      <c r="C23" s="23">
        <v>9.9</v>
      </c>
      <c r="D23" s="2"/>
      <c r="E23" s="2">
        <f>F76</f>
        <v>81</v>
      </c>
      <c r="F23" s="2">
        <f>F87</f>
        <v>99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7" t="e">
        <f t="shared" si="14"/>
        <v>#NUM!</v>
      </c>
      <c r="U23" s="9"/>
    </row>
    <row r="24" spans="1:23" x14ac:dyDescent="0.3">
      <c r="B24" s="2" t="s">
        <v>52</v>
      </c>
      <c r="C24" s="23">
        <v>10.6</v>
      </c>
      <c r="D24" s="2"/>
      <c r="E24" s="2">
        <f>F77</f>
        <v>87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7" t="e">
        <f t="shared" si="14"/>
        <v>#NUM!</v>
      </c>
      <c r="U24" s="9"/>
    </row>
    <row r="25" spans="1:23" x14ac:dyDescent="0.3">
      <c r="B25" s="2" t="s">
        <v>86</v>
      </c>
      <c r="C25" s="2">
        <v>6.2</v>
      </c>
      <c r="D25" s="2"/>
      <c r="E25" s="2"/>
      <c r="F25" s="2">
        <f>F88</f>
        <v>87</v>
      </c>
      <c r="G25" s="2"/>
      <c r="H25" s="2">
        <f>F123</f>
        <v>84</v>
      </c>
      <c r="I25" s="2"/>
      <c r="J25" s="2">
        <f>F158</f>
        <v>85</v>
      </c>
      <c r="K25" s="2">
        <f>F173</f>
        <v>79</v>
      </c>
      <c r="L25" s="2">
        <f>F190</f>
        <v>72</v>
      </c>
      <c r="M25" s="2">
        <f>F204</f>
        <v>75</v>
      </c>
      <c r="N25" s="2"/>
      <c r="O25" s="2">
        <f>F228</f>
        <v>73</v>
      </c>
      <c r="P25" s="2"/>
      <c r="Q25" s="2">
        <f>F260</f>
        <v>80</v>
      </c>
      <c r="R25" s="2"/>
      <c r="S25" s="2"/>
      <c r="T25" s="27">
        <f>SUM(SMALL(D25:S25,1))+SUM(SMALL(D25:S25,2))+SUM(SMALL(D25:S25,3))+SUM(SMALL(D25:S25,4))+SUM(SMALL(D25:S25,5))+SUM(SMALL(D25:S25,6))+SUM(SMALL(D25:S25,7))+SUM(SMALL(D25:S25,8))</f>
        <v>635</v>
      </c>
      <c r="U25" s="9">
        <f>RANK(T25,($T$5:$T$10,$T$15:$T$18,$T$20,$T$12,$T$14,$T$25,$T$35),-1)</f>
        <v>8</v>
      </c>
      <c r="W25" s="77">
        <f>T25/8</f>
        <v>79.375</v>
      </c>
    </row>
    <row r="26" spans="1:23" x14ac:dyDescent="0.3">
      <c r="B26" s="2" t="s">
        <v>88</v>
      </c>
      <c r="C26" s="2">
        <v>11.7</v>
      </c>
      <c r="D26" s="2"/>
      <c r="E26" s="2"/>
      <c r="F26" s="2">
        <f>F91</f>
        <v>95</v>
      </c>
      <c r="G26" s="2">
        <f>F104</f>
        <v>79</v>
      </c>
      <c r="H26" s="2"/>
      <c r="I26" s="2"/>
      <c r="J26" s="2"/>
      <c r="K26" s="2"/>
      <c r="L26" s="2"/>
      <c r="M26" s="2"/>
      <c r="N26" s="2"/>
      <c r="O26" s="2"/>
      <c r="P26" s="2"/>
      <c r="Q26" s="2">
        <f>F256</f>
        <v>93</v>
      </c>
      <c r="R26" s="2"/>
      <c r="S26" s="2"/>
      <c r="T26" s="27" t="e">
        <f t="shared" ref="T26:T44" si="17">SUM(LARGE(D26:S26,1))+SUM(LARGE(D26:S26,2))+SUM(LARGE(D26:S26,3))+SUM(LARGE(D26:S26,4))+SUM(LARGE(D26:S26,5))+SUM(LARGE(D26:S26,6))+SUM(LARGE(D26:S26,7))+SUM(LARGE(D26:S26,8))</f>
        <v>#NUM!</v>
      </c>
      <c r="U26" s="9"/>
    </row>
    <row r="27" spans="1:23" x14ac:dyDescent="0.3">
      <c r="B27" s="2" t="s">
        <v>63</v>
      </c>
      <c r="C27" s="2">
        <v>6.1</v>
      </c>
      <c r="D27" s="2"/>
      <c r="E27" s="2"/>
      <c r="F27" s="2">
        <f>F92</f>
        <v>76</v>
      </c>
      <c r="G27" s="2"/>
      <c r="H27" s="2"/>
      <c r="I27" s="2">
        <f>F140</f>
        <v>81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7" t="e">
        <f t="shared" si="17"/>
        <v>#NUM!</v>
      </c>
      <c r="U27" s="9"/>
    </row>
    <row r="28" spans="1:23" x14ac:dyDescent="0.3">
      <c r="B28" s="2" t="s">
        <v>89</v>
      </c>
      <c r="C28" s="2">
        <v>18.100000000000001</v>
      </c>
      <c r="D28" s="2"/>
      <c r="E28" s="2"/>
      <c r="F28" s="2">
        <f>F90</f>
        <v>100</v>
      </c>
      <c r="G28" s="2">
        <f>F103</f>
        <v>85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7" t="e">
        <f t="shared" si="17"/>
        <v>#NUM!</v>
      </c>
      <c r="U28" s="9"/>
    </row>
    <row r="29" spans="1:23" x14ac:dyDescent="0.3">
      <c r="B29" s="2" t="s">
        <v>90</v>
      </c>
      <c r="C29" s="2">
        <v>15</v>
      </c>
      <c r="D29" s="2"/>
      <c r="E29" s="2"/>
      <c r="F29" s="2">
        <f>F89</f>
        <v>91</v>
      </c>
      <c r="G29" s="2">
        <f>F102</f>
        <v>86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7" t="e">
        <f t="shared" si="17"/>
        <v>#NUM!</v>
      </c>
      <c r="U29" s="9"/>
    </row>
    <row r="30" spans="1:23" x14ac:dyDescent="0.3">
      <c r="B30" s="2" t="s">
        <v>91</v>
      </c>
      <c r="C30" s="2">
        <v>47</v>
      </c>
      <c r="D30" s="2"/>
      <c r="E30" s="2"/>
      <c r="F30" s="2"/>
      <c r="G30" s="2">
        <f>F109</f>
        <v>112</v>
      </c>
      <c r="H30" s="2"/>
      <c r="I30" s="50"/>
      <c r="J30" s="2"/>
      <c r="K30" s="2"/>
      <c r="L30" s="2"/>
      <c r="M30" s="2">
        <f>F205</f>
        <v>113</v>
      </c>
      <c r="N30" s="2">
        <f>F215</f>
        <v>94</v>
      </c>
      <c r="O30" s="2">
        <f>F226</f>
        <v>105</v>
      </c>
      <c r="P30" s="2"/>
      <c r="Q30" s="2"/>
      <c r="R30" s="2"/>
      <c r="S30" s="2"/>
      <c r="T30" s="27" t="e">
        <f t="shared" si="17"/>
        <v>#NUM!</v>
      </c>
      <c r="U30" s="9"/>
    </row>
    <row r="31" spans="1:23" x14ac:dyDescent="0.3">
      <c r="B31" s="2" t="s">
        <v>92</v>
      </c>
      <c r="C31" s="2">
        <v>8.1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7" t="e">
        <f t="shared" si="17"/>
        <v>#NUM!</v>
      </c>
      <c r="U31" s="9"/>
    </row>
    <row r="32" spans="1:23" x14ac:dyDescent="0.3">
      <c r="B32" s="2" t="s">
        <v>93</v>
      </c>
      <c r="C32" s="2">
        <v>10.8</v>
      </c>
      <c r="D32" s="2"/>
      <c r="E32" s="2"/>
      <c r="F32" s="2"/>
      <c r="G32" s="2">
        <f>F110</f>
        <v>79</v>
      </c>
      <c r="H32" s="2"/>
      <c r="I32" s="2"/>
      <c r="J32" s="2"/>
      <c r="K32" s="2">
        <f>F176</f>
        <v>90</v>
      </c>
      <c r="L32" s="2">
        <f>F192</f>
        <v>79</v>
      </c>
      <c r="M32" s="2"/>
      <c r="N32" s="2"/>
      <c r="O32" s="2"/>
      <c r="P32" s="2"/>
      <c r="Q32" s="2">
        <f>F258</f>
        <v>84</v>
      </c>
      <c r="R32" s="2"/>
      <c r="S32" s="2"/>
      <c r="T32" s="27" t="e">
        <f t="shared" si="17"/>
        <v>#NUM!</v>
      </c>
      <c r="U32" s="9"/>
    </row>
    <row r="33" spans="1:23" x14ac:dyDescent="0.3">
      <c r="B33" s="2" t="s">
        <v>94</v>
      </c>
      <c r="C33" s="2">
        <v>-0.7</v>
      </c>
      <c r="D33" s="2"/>
      <c r="E33" s="2"/>
      <c r="F33" s="2"/>
      <c r="G33" s="2">
        <f>F111</f>
        <v>72</v>
      </c>
      <c r="H33" s="2"/>
      <c r="I33" s="2"/>
      <c r="J33" s="2"/>
      <c r="K33" s="2"/>
      <c r="L33" s="50"/>
      <c r="M33" s="2"/>
      <c r="N33" s="2"/>
      <c r="O33" s="2"/>
      <c r="P33" s="2"/>
      <c r="Q33" s="2"/>
      <c r="R33" s="2"/>
      <c r="S33" s="2"/>
      <c r="T33" s="27" t="e">
        <f t="shared" si="17"/>
        <v>#NUM!</v>
      </c>
      <c r="U33" s="9"/>
    </row>
    <row r="34" spans="1:23" x14ac:dyDescent="0.3">
      <c r="B34" s="2" t="s">
        <v>62</v>
      </c>
      <c r="C34" s="2">
        <v>10.8</v>
      </c>
      <c r="D34" s="2"/>
      <c r="E34" s="2"/>
      <c r="F34" s="2"/>
      <c r="G34" s="2"/>
      <c r="H34" s="2">
        <f>F124</f>
        <v>83</v>
      </c>
      <c r="I34" s="2">
        <f>F137</f>
        <v>111</v>
      </c>
      <c r="J34" s="2"/>
      <c r="K34" s="2"/>
      <c r="L34" s="50"/>
      <c r="M34" s="2"/>
      <c r="N34" s="2"/>
      <c r="O34" s="2"/>
      <c r="P34" s="2"/>
      <c r="Q34" s="2"/>
      <c r="R34" s="2"/>
      <c r="S34" s="2"/>
      <c r="T34" s="27" t="e">
        <f t="shared" si="17"/>
        <v>#NUM!</v>
      </c>
      <c r="U34" s="9"/>
    </row>
    <row r="35" spans="1:23" x14ac:dyDescent="0.3">
      <c r="B35" s="2" t="s">
        <v>96</v>
      </c>
      <c r="C35" s="2">
        <v>24.4</v>
      </c>
      <c r="D35" s="2"/>
      <c r="E35" s="2"/>
      <c r="F35" s="2"/>
      <c r="G35" s="2"/>
      <c r="H35" s="2">
        <f>F125</f>
        <v>109</v>
      </c>
      <c r="I35" s="2"/>
      <c r="J35" s="2">
        <f>F154</f>
        <v>101</v>
      </c>
      <c r="K35" s="2">
        <f>F170</f>
        <v>107</v>
      </c>
      <c r="L35" s="2">
        <f>F188</f>
        <v>93</v>
      </c>
      <c r="M35" s="2">
        <f>F203</f>
        <v>96</v>
      </c>
      <c r="N35" s="2">
        <f>F214</f>
        <v>103</v>
      </c>
      <c r="O35" s="2">
        <f>F225</f>
        <v>103</v>
      </c>
      <c r="P35" s="2">
        <f>F237</f>
        <v>98</v>
      </c>
      <c r="Q35" s="2">
        <f>F250</f>
        <v>106</v>
      </c>
      <c r="R35" s="2">
        <f>F269</f>
        <v>101</v>
      </c>
      <c r="S35" s="2"/>
      <c r="T35" s="27">
        <f t="shared" si="17"/>
        <v>828</v>
      </c>
      <c r="U35" s="9">
        <f>RANK(T35,($T$5:$T$10,$T$15:$T$18,$T$20,$T$12,$T$14,$T$25,$T$35),-1)</f>
        <v>15</v>
      </c>
      <c r="W35" s="77">
        <f>T35/8</f>
        <v>103.5</v>
      </c>
    </row>
    <row r="36" spans="1:23" x14ac:dyDescent="0.3">
      <c r="B36" s="23" t="s">
        <v>97</v>
      </c>
      <c r="C36" s="23">
        <v>5.2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7" t="e">
        <f t="shared" si="17"/>
        <v>#NUM!</v>
      </c>
      <c r="U36" s="9"/>
    </row>
    <row r="37" spans="1:23" x14ac:dyDescent="0.3">
      <c r="B37" s="23" t="s">
        <v>98</v>
      </c>
      <c r="C37" s="23">
        <v>11.5</v>
      </c>
      <c r="D37" s="2"/>
      <c r="E37" s="2"/>
      <c r="F37" s="2"/>
      <c r="G37" s="2"/>
      <c r="H37" s="2"/>
      <c r="I37" s="2">
        <f>F141</f>
        <v>87</v>
      </c>
      <c r="J37" s="2"/>
      <c r="K37" s="2"/>
      <c r="L37" s="2"/>
      <c r="M37" s="2"/>
      <c r="N37" s="2"/>
      <c r="O37" s="2"/>
      <c r="P37" s="2"/>
      <c r="Q37" s="2"/>
      <c r="R37" s="2"/>
      <c r="S37" s="2"/>
      <c r="T37" s="27" t="e">
        <f t="shared" si="17"/>
        <v>#NUM!</v>
      </c>
      <c r="U37" s="9"/>
    </row>
    <row r="38" spans="1:23" x14ac:dyDescent="0.3">
      <c r="B38" s="23" t="s">
        <v>99</v>
      </c>
      <c r="C38" s="23">
        <v>32</v>
      </c>
      <c r="D38" s="2"/>
      <c r="E38" s="2"/>
      <c r="F38" s="2"/>
      <c r="G38" s="2"/>
      <c r="H38" s="2"/>
      <c r="I38" s="2">
        <f>F144</f>
        <v>106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7" t="e">
        <f t="shared" si="17"/>
        <v>#NUM!</v>
      </c>
      <c r="U38" s="9"/>
    </row>
    <row r="39" spans="1:23" x14ac:dyDescent="0.3">
      <c r="B39" s="23" t="s">
        <v>100</v>
      </c>
      <c r="C39" s="23">
        <v>8.9</v>
      </c>
      <c r="D39" s="2"/>
      <c r="E39" s="2"/>
      <c r="F39" s="2"/>
      <c r="G39" s="2"/>
      <c r="H39" s="2"/>
      <c r="I39" s="2">
        <f>F142</f>
        <v>90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7" t="e">
        <f t="shared" si="17"/>
        <v>#NUM!</v>
      </c>
      <c r="U39" s="9"/>
    </row>
    <row r="40" spans="1:23" x14ac:dyDescent="0.3">
      <c r="B40" s="23" t="s">
        <v>101</v>
      </c>
      <c r="C40" s="23">
        <v>9.9</v>
      </c>
      <c r="D40" s="2"/>
      <c r="E40" s="2"/>
      <c r="F40" s="2"/>
      <c r="G40" s="2"/>
      <c r="H40" s="2"/>
      <c r="I40" s="2"/>
      <c r="J40" s="2">
        <f>F159</f>
        <v>90</v>
      </c>
      <c r="K40" s="2">
        <f>F174</f>
        <v>87</v>
      </c>
      <c r="L40" s="2">
        <f>F191</f>
        <v>81</v>
      </c>
      <c r="M40" s="2"/>
      <c r="N40" s="2"/>
      <c r="O40" s="2"/>
      <c r="P40" s="2"/>
      <c r="Q40" s="2"/>
      <c r="R40" s="2"/>
      <c r="S40" s="2"/>
      <c r="T40" s="27" t="e">
        <f t="shared" si="17"/>
        <v>#NUM!</v>
      </c>
      <c r="U40" s="9"/>
    </row>
    <row r="41" spans="1:23" x14ac:dyDescent="0.3">
      <c r="B41" s="23" t="s">
        <v>102</v>
      </c>
      <c r="C41" s="23">
        <v>10.4</v>
      </c>
      <c r="D41" s="2"/>
      <c r="E41" s="2"/>
      <c r="F41" s="2"/>
      <c r="G41" s="2"/>
      <c r="H41" s="2"/>
      <c r="I41" s="2"/>
      <c r="J41" s="2"/>
      <c r="K41" s="2">
        <f>F177</f>
        <v>98</v>
      </c>
      <c r="L41" s="2"/>
      <c r="M41" s="2"/>
      <c r="N41" s="2"/>
      <c r="O41" s="2"/>
      <c r="P41" s="2"/>
      <c r="Q41" s="2"/>
      <c r="R41" s="2"/>
      <c r="S41" s="2"/>
      <c r="T41" s="27" t="e">
        <f t="shared" si="17"/>
        <v>#NUM!</v>
      </c>
      <c r="U41" s="9"/>
    </row>
    <row r="42" spans="1:23" x14ac:dyDescent="0.3">
      <c r="B42" s="23" t="s">
        <v>103</v>
      </c>
      <c r="C42" s="23">
        <v>17.600000000000001</v>
      </c>
      <c r="D42" s="2"/>
      <c r="E42" s="2"/>
      <c r="F42" s="2"/>
      <c r="G42" s="2"/>
      <c r="H42" s="2"/>
      <c r="I42" s="2"/>
      <c r="J42" s="2"/>
      <c r="K42" s="2">
        <f>F178</f>
        <v>91</v>
      </c>
      <c r="L42" s="2"/>
      <c r="M42" s="2"/>
      <c r="N42" s="2"/>
      <c r="O42" s="2"/>
      <c r="P42" s="2"/>
      <c r="Q42" s="2"/>
      <c r="R42" s="2"/>
      <c r="S42" s="2"/>
      <c r="T42" s="27" t="e">
        <f t="shared" si="17"/>
        <v>#NUM!</v>
      </c>
      <c r="U42" s="9"/>
    </row>
    <row r="43" spans="1:23" x14ac:dyDescent="0.3">
      <c r="B43" s="23" t="s">
        <v>105</v>
      </c>
      <c r="C43" s="23">
        <v>15.5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>
        <f>F241</f>
        <v>92</v>
      </c>
      <c r="Q43" s="2">
        <f>F254</f>
        <v>93</v>
      </c>
      <c r="R43" s="2">
        <f>F273</f>
        <v>98</v>
      </c>
      <c r="S43" s="2"/>
      <c r="T43" s="27" t="e">
        <f t="shared" si="17"/>
        <v>#NUM!</v>
      </c>
      <c r="U43" s="9"/>
    </row>
    <row r="44" spans="1:23" x14ac:dyDescent="0.3">
      <c r="B44" s="23" t="s">
        <v>106</v>
      </c>
      <c r="C44" s="23">
        <v>11.4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>
        <f>F261</f>
        <v>82</v>
      </c>
      <c r="R44" s="2"/>
      <c r="S44" s="2"/>
      <c r="T44" s="27" t="e">
        <f t="shared" si="17"/>
        <v>#NUM!</v>
      </c>
      <c r="U44" s="9"/>
    </row>
    <row r="45" spans="1:23" x14ac:dyDescent="0.3">
      <c r="B45" s="23" t="s">
        <v>59</v>
      </c>
      <c r="C45" s="23">
        <v>4.0999999999999996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>
        <f>F242</f>
        <v>72</v>
      </c>
      <c r="Q45" s="2"/>
      <c r="R45" s="2"/>
      <c r="S45" s="2"/>
      <c r="T45" s="27" t="e">
        <f t="shared" si="14"/>
        <v>#NUM!</v>
      </c>
      <c r="U45" s="9"/>
    </row>
    <row r="46" spans="1:23" x14ac:dyDescent="0.3">
      <c r="B46" s="29"/>
      <c r="C46" s="29"/>
      <c r="P46" s="9"/>
      <c r="Q46" s="9"/>
      <c r="R46" s="9"/>
      <c r="S46" s="9"/>
      <c r="T46" s="9"/>
      <c r="U46" s="9"/>
    </row>
    <row r="47" spans="1:23" x14ac:dyDescent="0.3">
      <c r="A47" t="s">
        <v>11</v>
      </c>
      <c r="P47" s="9"/>
      <c r="Q47" s="9"/>
      <c r="R47" s="9"/>
      <c r="S47" s="9"/>
      <c r="T47" s="9"/>
      <c r="U47" s="9"/>
    </row>
    <row r="48" spans="1:23" x14ac:dyDescent="0.3">
      <c r="B48" s="2" t="s">
        <v>6</v>
      </c>
      <c r="C48" s="2" t="s">
        <v>9</v>
      </c>
      <c r="D48" s="2" t="s">
        <v>7</v>
      </c>
      <c r="E48" s="2" t="s">
        <v>0</v>
      </c>
      <c r="F48" s="2" t="s">
        <v>2</v>
      </c>
      <c r="G48" s="2" t="s">
        <v>1</v>
      </c>
      <c r="H48" s="2" t="s">
        <v>3</v>
      </c>
      <c r="I48" s="2" t="s">
        <v>4</v>
      </c>
      <c r="J48" s="2" t="s">
        <v>5</v>
      </c>
    </row>
    <row r="49" spans="2:12" x14ac:dyDescent="0.3">
      <c r="B49" s="37" t="s">
        <v>14</v>
      </c>
      <c r="C49" s="42">
        <v>43800</v>
      </c>
      <c r="D49" s="42" t="s">
        <v>22</v>
      </c>
      <c r="E49" s="9">
        <f t="shared" ref="E49:E54" si="18">ROUND(C5/2,1)</f>
        <v>4.5</v>
      </c>
      <c r="F49" s="38">
        <v>72</v>
      </c>
      <c r="G49" s="38">
        <v>72</v>
      </c>
      <c r="H49" s="38">
        <f t="shared" ref="H49:H117" si="19">F49-ROUND(E49,0)</f>
        <v>67</v>
      </c>
      <c r="I49" s="38">
        <f t="shared" ref="I49:I117" si="20">G49-H49</f>
        <v>5</v>
      </c>
      <c r="J49" s="65">
        <f>IF(I49&gt;0, E49-I49*0.2, IF(I49&lt;-3, E49+0.1, E49))</f>
        <v>3.5</v>
      </c>
    </row>
    <row r="50" spans="2:12" x14ac:dyDescent="0.3">
      <c r="B50" s="28" t="s">
        <v>15</v>
      </c>
      <c r="C50" s="8">
        <v>43800</v>
      </c>
      <c r="D50" s="8" t="s">
        <v>22</v>
      </c>
      <c r="E50" s="9">
        <f t="shared" si="18"/>
        <v>2.7</v>
      </c>
      <c r="F50" s="9">
        <v>76</v>
      </c>
      <c r="G50" s="9">
        <v>72</v>
      </c>
      <c r="H50" s="9">
        <f t="shared" si="19"/>
        <v>73</v>
      </c>
      <c r="I50" s="9">
        <f t="shared" si="20"/>
        <v>-1</v>
      </c>
      <c r="J50" s="47">
        <f t="shared" ref="J50:J126" si="21">IF(I50&gt;0, E50-I50*0.2, IF(I50&lt;-3, E50+0.1, E50))</f>
        <v>2.7</v>
      </c>
    </row>
    <row r="51" spans="2:12" x14ac:dyDescent="0.3">
      <c r="B51" s="28" t="s">
        <v>35</v>
      </c>
      <c r="C51" s="8">
        <v>43800</v>
      </c>
      <c r="D51" s="8" t="s">
        <v>22</v>
      </c>
      <c r="E51" s="9">
        <f t="shared" si="18"/>
        <v>1.9</v>
      </c>
      <c r="F51" s="9">
        <v>75</v>
      </c>
      <c r="G51" s="9">
        <v>72</v>
      </c>
      <c r="H51" s="9">
        <f t="shared" si="19"/>
        <v>73</v>
      </c>
      <c r="I51" s="9">
        <f t="shared" si="20"/>
        <v>-1</v>
      </c>
      <c r="J51" s="47">
        <f t="shared" si="21"/>
        <v>1.9</v>
      </c>
    </row>
    <row r="52" spans="2:12" outlineLevel="1" x14ac:dyDescent="0.3">
      <c r="B52" s="28" t="s">
        <v>36</v>
      </c>
      <c r="C52" s="8">
        <v>43800</v>
      </c>
      <c r="D52" s="8" t="s">
        <v>22</v>
      </c>
      <c r="E52" s="9">
        <f t="shared" si="18"/>
        <v>4.2</v>
      </c>
      <c r="F52" s="29">
        <v>71</v>
      </c>
      <c r="G52" s="9">
        <v>72</v>
      </c>
      <c r="H52" s="9">
        <f t="shared" si="19"/>
        <v>67</v>
      </c>
      <c r="I52" s="9">
        <f t="shared" si="20"/>
        <v>5</v>
      </c>
      <c r="J52" s="47">
        <f t="shared" si="21"/>
        <v>3.2</v>
      </c>
    </row>
    <row r="53" spans="2:12" outlineLevel="1" x14ac:dyDescent="0.3">
      <c r="B53" s="28" t="s">
        <v>37</v>
      </c>
      <c r="C53" s="8">
        <v>43800</v>
      </c>
      <c r="D53" s="8" t="s">
        <v>22</v>
      </c>
      <c r="E53" s="44">
        <f t="shared" si="18"/>
        <v>9</v>
      </c>
      <c r="F53" s="29">
        <v>80</v>
      </c>
      <c r="G53" s="9">
        <v>72</v>
      </c>
      <c r="H53" s="9">
        <f t="shared" si="19"/>
        <v>71</v>
      </c>
      <c r="I53" s="9">
        <f t="shared" si="20"/>
        <v>1</v>
      </c>
      <c r="J53" s="47">
        <f t="shared" si="21"/>
        <v>8.8000000000000007</v>
      </c>
    </row>
    <row r="54" spans="2:12" outlineLevel="1" x14ac:dyDescent="0.3">
      <c r="B54" s="28" t="s">
        <v>8</v>
      </c>
      <c r="C54" s="8">
        <v>43800</v>
      </c>
      <c r="D54" s="8" t="s">
        <v>22</v>
      </c>
      <c r="E54" s="9">
        <f t="shared" si="18"/>
        <v>6.1</v>
      </c>
      <c r="F54" s="29">
        <v>75</v>
      </c>
      <c r="G54" s="9">
        <v>72</v>
      </c>
      <c r="H54" s="9">
        <f t="shared" si="19"/>
        <v>69</v>
      </c>
      <c r="I54" s="9">
        <f t="shared" si="20"/>
        <v>3</v>
      </c>
      <c r="J54" s="47">
        <f t="shared" si="21"/>
        <v>5.5</v>
      </c>
    </row>
    <row r="55" spans="2:12" outlineLevel="1" x14ac:dyDescent="0.3">
      <c r="B55" s="28" t="s">
        <v>41</v>
      </c>
      <c r="C55" s="8">
        <v>43800</v>
      </c>
      <c r="D55" s="8" t="s">
        <v>22</v>
      </c>
      <c r="E55" s="9">
        <f>ROUND(C14/2,1)</f>
        <v>4.3</v>
      </c>
      <c r="F55" s="9">
        <v>71</v>
      </c>
      <c r="G55" s="9">
        <v>72</v>
      </c>
      <c r="H55" s="9">
        <f t="shared" si="19"/>
        <v>67</v>
      </c>
      <c r="I55" s="9">
        <f t="shared" si="20"/>
        <v>5</v>
      </c>
      <c r="J55" s="47">
        <f t="shared" si="21"/>
        <v>3.3</v>
      </c>
    </row>
    <row r="56" spans="2:12" outlineLevel="1" x14ac:dyDescent="0.3">
      <c r="B56" s="28" t="s">
        <v>60</v>
      </c>
      <c r="C56" s="8">
        <v>43800</v>
      </c>
      <c r="D56" s="8" t="s">
        <v>22</v>
      </c>
      <c r="E56" s="9">
        <f>ROUND(C15/2,1)</f>
        <v>6.1</v>
      </c>
      <c r="F56" s="29">
        <v>88</v>
      </c>
      <c r="G56" s="9">
        <v>72</v>
      </c>
      <c r="H56" s="9">
        <f t="shared" si="19"/>
        <v>82</v>
      </c>
      <c r="I56" s="9">
        <f t="shared" si="20"/>
        <v>-10</v>
      </c>
      <c r="J56" s="47">
        <f t="shared" si="21"/>
        <v>6.1999999999999993</v>
      </c>
    </row>
    <row r="57" spans="2:12" outlineLevel="1" x14ac:dyDescent="0.3">
      <c r="B57" s="28" t="s">
        <v>83</v>
      </c>
      <c r="C57" s="8">
        <v>43800</v>
      </c>
      <c r="D57" s="8" t="s">
        <v>22</v>
      </c>
      <c r="E57" s="9">
        <f>ROUND(C16/2,1)</f>
        <v>8.4</v>
      </c>
      <c r="F57" s="9">
        <v>90</v>
      </c>
      <c r="G57" s="9">
        <v>72</v>
      </c>
      <c r="H57" s="9">
        <f t="shared" si="19"/>
        <v>82</v>
      </c>
      <c r="I57" s="9">
        <f t="shared" si="20"/>
        <v>-10</v>
      </c>
      <c r="J57" s="47">
        <f t="shared" si="21"/>
        <v>8.5</v>
      </c>
    </row>
    <row r="58" spans="2:12" outlineLevel="1" x14ac:dyDescent="0.3">
      <c r="B58" s="28" t="s">
        <v>43</v>
      </c>
      <c r="C58" s="8">
        <v>43800</v>
      </c>
      <c r="D58" s="8" t="s">
        <v>22</v>
      </c>
      <c r="E58" s="9">
        <f>ROUND(C17/2,1)</f>
        <v>10.6</v>
      </c>
      <c r="F58" s="29">
        <v>102</v>
      </c>
      <c r="G58" s="9">
        <v>72</v>
      </c>
      <c r="H58" s="9">
        <f t="shared" si="19"/>
        <v>91</v>
      </c>
      <c r="I58" s="9">
        <f t="shared" si="20"/>
        <v>-19</v>
      </c>
      <c r="J58" s="47">
        <f t="shared" si="21"/>
        <v>10.7</v>
      </c>
    </row>
    <row r="59" spans="2:12" outlineLevel="1" x14ac:dyDescent="0.3">
      <c r="B59" s="28" t="s">
        <v>30</v>
      </c>
      <c r="C59" s="8">
        <v>43800</v>
      </c>
      <c r="D59" s="8" t="s">
        <v>22</v>
      </c>
      <c r="E59" s="9">
        <f>ROUND(C18/2,1)</f>
        <v>6.5</v>
      </c>
      <c r="F59" s="29">
        <v>87</v>
      </c>
      <c r="G59" s="9">
        <v>72</v>
      </c>
      <c r="H59" s="9">
        <f t="shared" si="19"/>
        <v>80</v>
      </c>
      <c r="I59" s="9">
        <f t="shared" si="20"/>
        <v>-8</v>
      </c>
      <c r="J59" s="47">
        <f t="shared" si="21"/>
        <v>6.6</v>
      </c>
    </row>
    <row r="60" spans="2:12" outlineLevel="1" x14ac:dyDescent="0.3">
      <c r="B60" s="31" t="s">
        <v>57</v>
      </c>
      <c r="C60" s="32">
        <v>43800</v>
      </c>
      <c r="D60" s="32" t="s">
        <v>22</v>
      </c>
      <c r="E60" s="44">
        <f>18</f>
        <v>18</v>
      </c>
      <c r="F60" s="34">
        <v>158</v>
      </c>
      <c r="G60" s="34">
        <v>72</v>
      </c>
      <c r="H60" s="34">
        <f t="shared" si="19"/>
        <v>140</v>
      </c>
      <c r="I60" s="34">
        <f t="shared" si="20"/>
        <v>-68</v>
      </c>
      <c r="J60" s="66">
        <v>18</v>
      </c>
      <c r="L60" t="s">
        <v>84</v>
      </c>
    </row>
    <row r="61" spans="2:12" outlineLevel="1" x14ac:dyDescent="0.3">
      <c r="B61" s="3" t="s">
        <v>14</v>
      </c>
      <c r="C61" s="42">
        <f>E3</f>
        <v>43807</v>
      </c>
      <c r="D61" s="16" t="s">
        <v>16</v>
      </c>
      <c r="E61" s="38">
        <f>J49</f>
        <v>3.5</v>
      </c>
      <c r="F61" s="38">
        <v>75</v>
      </c>
      <c r="G61" s="38">
        <v>72</v>
      </c>
      <c r="H61" s="38">
        <f t="shared" si="19"/>
        <v>71</v>
      </c>
      <c r="I61" s="38">
        <f t="shared" si="20"/>
        <v>1</v>
      </c>
      <c r="J61" s="65">
        <f t="shared" si="21"/>
        <v>3.3</v>
      </c>
    </row>
    <row r="62" spans="2:12" outlineLevel="1" x14ac:dyDescent="0.3">
      <c r="B62" s="7" t="s">
        <v>15</v>
      </c>
      <c r="C62" s="8">
        <v>43807</v>
      </c>
      <c r="D62" s="15" t="s">
        <v>16</v>
      </c>
      <c r="E62" s="9">
        <f>J50</f>
        <v>2.7</v>
      </c>
      <c r="F62" s="29">
        <v>72</v>
      </c>
      <c r="G62" s="9">
        <v>72</v>
      </c>
      <c r="H62" s="9">
        <f t="shared" si="19"/>
        <v>69</v>
      </c>
      <c r="I62" s="9">
        <f t="shared" si="20"/>
        <v>3</v>
      </c>
      <c r="J62" s="47">
        <f t="shared" si="21"/>
        <v>2.1</v>
      </c>
    </row>
    <row r="63" spans="2:12" outlineLevel="1" x14ac:dyDescent="0.3">
      <c r="B63" s="7" t="s">
        <v>35</v>
      </c>
      <c r="C63" s="8">
        <v>43807</v>
      </c>
      <c r="D63" s="15" t="s">
        <v>16</v>
      </c>
      <c r="E63" s="9">
        <f t="shared" ref="E63:E71" si="22">J51</f>
        <v>1.9</v>
      </c>
      <c r="F63" s="29">
        <v>77</v>
      </c>
      <c r="G63" s="9">
        <v>72</v>
      </c>
      <c r="H63" s="9">
        <f t="shared" si="19"/>
        <v>75</v>
      </c>
      <c r="I63" s="9">
        <f t="shared" si="20"/>
        <v>-3</v>
      </c>
      <c r="J63" s="47">
        <f t="shared" si="21"/>
        <v>1.9</v>
      </c>
    </row>
    <row r="64" spans="2:12" outlineLevel="1" x14ac:dyDescent="0.3">
      <c r="B64" s="7" t="s">
        <v>36</v>
      </c>
      <c r="C64" s="8">
        <v>43807</v>
      </c>
      <c r="D64" s="15" t="s">
        <v>16</v>
      </c>
      <c r="E64" s="9">
        <f t="shared" si="22"/>
        <v>3.2</v>
      </c>
      <c r="F64" s="29">
        <v>70</v>
      </c>
      <c r="G64" s="9">
        <v>72</v>
      </c>
      <c r="H64" s="9">
        <f t="shared" si="19"/>
        <v>67</v>
      </c>
      <c r="I64" s="9">
        <f t="shared" si="20"/>
        <v>5</v>
      </c>
      <c r="J64" s="47">
        <f t="shared" si="21"/>
        <v>2.2000000000000002</v>
      </c>
    </row>
    <row r="65" spans="2:11" outlineLevel="1" x14ac:dyDescent="0.3">
      <c r="B65" s="7" t="s">
        <v>37</v>
      </c>
      <c r="C65" s="8">
        <v>43807</v>
      </c>
      <c r="D65" s="15" t="s">
        <v>16</v>
      </c>
      <c r="E65" s="9">
        <f t="shared" si="22"/>
        <v>8.8000000000000007</v>
      </c>
      <c r="F65" s="29">
        <v>75</v>
      </c>
      <c r="G65" s="9">
        <v>72</v>
      </c>
      <c r="H65" s="9">
        <f t="shared" si="19"/>
        <v>66</v>
      </c>
      <c r="I65" s="9">
        <f t="shared" si="20"/>
        <v>6</v>
      </c>
      <c r="J65" s="47">
        <f t="shared" si="21"/>
        <v>7.6000000000000005</v>
      </c>
    </row>
    <row r="66" spans="2:11" outlineLevel="1" x14ac:dyDescent="0.3">
      <c r="B66" s="7" t="s">
        <v>8</v>
      </c>
      <c r="C66" s="8">
        <v>43807</v>
      </c>
      <c r="D66" s="15" t="s">
        <v>16</v>
      </c>
      <c r="E66" s="9">
        <f t="shared" si="22"/>
        <v>5.5</v>
      </c>
      <c r="F66" s="29">
        <v>76</v>
      </c>
      <c r="G66" s="9">
        <v>72</v>
      </c>
      <c r="H66" s="9">
        <f t="shared" si="19"/>
        <v>70</v>
      </c>
      <c r="I66" s="9">
        <f t="shared" si="20"/>
        <v>2</v>
      </c>
      <c r="J66" s="47">
        <f t="shared" si="21"/>
        <v>5.0999999999999996</v>
      </c>
    </row>
    <row r="67" spans="2:11" outlineLevel="1" x14ac:dyDescent="0.3">
      <c r="B67" s="7" t="s">
        <v>41</v>
      </c>
      <c r="C67" s="8">
        <v>43807</v>
      </c>
      <c r="D67" s="15" t="s">
        <v>16</v>
      </c>
      <c r="E67" s="9">
        <f t="shared" si="22"/>
        <v>3.3</v>
      </c>
      <c r="F67" s="29">
        <v>75</v>
      </c>
      <c r="G67" s="9">
        <v>72</v>
      </c>
      <c r="H67" s="9">
        <f t="shared" si="19"/>
        <v>72</v>
      </c>
      <c r="I67" s="9">
        <f t="shared" si="20"/>
        <v>0</v>
      </c>
      <c r="J67" s="47">
        <f t="shared" si="21"/>
        <v>3.3</v>
      </c>
    </row>
    <row r="68" spans="2:11" outlineLevel="1" x14ac:dyDescent="0.3">
      <c r="B68" s="7" t="s">
        <v>60</v>
      </c>
      <c r="C68" s="8">
        <v>43807</v>
      </c>
      <c r="D68" s="15" t="s">
        <v>16</v>
      </c>
      <c r="E68" s="9">
        <f t="shared" si="22"/>
        <v>6.1999999999999993</v>
      </c>
      <c r="F68" s="29">
        <v>85</v>
      </c>
      <c r="G68" s="9">
        <v>72</v>
      </c>
      <c r="H68" s="9">
        <f t="shared" si="19"/>
        <v>79</v>
      </c>
      <c r="I68" s="9">
        <f t="shared" si="20"/>
        <v>-7</v>
      </c>
      <c r="J68" s="47">
        <f t="shared" si="21"/>
        <v>6.2999999999999989</v>
      </c>
    </row>
    <row r="69" spans="2:11" outlineLevel="1" x14ac:dyDescent="0.3">
      <c r="B69" s="7" t="s">
        <v>83</v>
      </c>
      <c r="C69" s="8">
        <v>43807</v>
      </c>
      <c r="D69" s="15" t="s">
        <v>16</v>
      </c>
      <c r="E69" s="9">
        <f t="shared" si="22"/>
        <v>8.5</v>
      </c>
      <c r="F69" s="29">
        <v>93</v>
      </c>
      <c r="G69" s="9">
        <v>72</v>
      </c>
      <c r="H69" s="9">
        <f t="shared" si="19"/>
        <v>84</v>
      </c>
      <c r="I69" s="9">
        <f t="shared" si="20"/>
        <v>-12</v>
      </c>
      <c r="J69" s="47">
        <f t="shared" si="21"/>
        <v>8.6</v>
      </c>
    </row>
    <row r="70" spans="2:11" outlineLevel="1" x14ac:dyDescent="0.3">
      <c r="B70" s="7" t="s">
        <v>43</v>
      </c>
      <c r="C70" s="8">
        <v>43807</v>
      </c>
      <c r="D70" s="15" t="s">
        <v>16</v>
      </c>
      <c r="E70" s="9">
        <f t="shared" si="22"/>
        <v>10.7</v>
      </c>
      <c r="F70" s="29">
        <v>103</v>
      </c>
      <c r="G70" s="9">
        <v>72</v>
      </c>
      <c r="H70" s="9">
        <f t="shared" si="19"/>
        <v>92</v>
      </c>
      <c r="I70" s="9">
        <f t="shared" si="20"/>
        <v>-20</v>
      </c>
      <c r="J70" s="47">
        <f t="shared" si="21"/>
        <v>10.799999999999999</v>
      </c>
    </row>
    <row r="71" spans="2:11" outlineLevel="1" x14ac:dyDescent="0.3">
      <c r="B71" s="7" t="s">
        <v>30</v>
      </c>
      <c r="C71" s="8">
        <v>43807</v>
      </c>
      <c r="D71" s="15" t="s">
        <v>16</v>
      </c>
      <c r="E71" s="9">
        <f t="shared" si="22"/>
        <v>6.6</v>
      </c>
      <c r="F71" s="29">
        <v>89</v>
      </c>
      <c r="G71" s="9">
        <v>72</v>
      </c>
      <c r="H71" s="9">
        <f t="shared" si="19"/>
        <v>82</v>
      </c>
      <c r="I71" s="9">
        <f t="shared" si="20"/>
        <v>-10</v>
      </c>
      <c r="J71" s="47">
        <f t="shared" si="21"/>
        <v>6.6999999999999993</v>
      </c>
    </row>
    <row r="72" spans="2:11" outlineLevel="1" x14ac:dyDescent="0.3">
      <c r="B72" s="7" t="s">
        <v>12</v>
      </c>
      <c r="C72" s="8">
        <v>43807</v>
      </c>
      <c r="D72" s="15" t="s">
        <v>16</v>
      </c>
      <c r="E72" s="9">
        <f>ROUND(C12/2,1)</f>
        <v>8.5</v>
      </c>
      <c r="F72" s="29">
        <v>78</v>
      </c>
      <c r="G72" s="9">
        <v>72</v>
      </c>
      <c r="H72" s="9">
        <f t="shared" si="19"/>
        <v>69</v>
      </c>
      <c r="I72" s="9">
        <f t="shared" si="20"/>
        <v>3</v>
      </c>
      <c r="J72" s="47">
        <f t="shared" si="21"/>
        <v>7.9</v>
      </c>
    </row>
    <row r="73" spans="2:11" outlineLevel="1" x14ac:dyDescent="0.3">
      <c r="B73" s="7" t="str">
        <f>B20</f>
        <v>Filip Jiří st.</v>
      </c>
      <c r="C73" s="8">
        <v>43807</v>
      </c>
      <c r="D73" s="15" t="s">
        <v>16</v>
      </c>
      <c r="E73" s="9">
        <f>ROUND(C20/2,1)</f>
        <v>5.4</v>
      </c>
      <c r="F73" s="29">
        <v>84</v>
      </c>
      <c r="G73" s="9">
        <v>72</v>
      </c>
      <c r="H73" s="9">
        <f t="shared" si="19"/>
        <v>79</v>
      </c>
      <c r="I73" s="9">
        <f t="shared" si="20"/>
        <v>-7</v>
      </c>
      <c r="J73" s="47">
        <f t="shared" si="21"/>
        <v>5.5</v>
      </c>
    </row>
    <row r="74" spans="2:11" outlineLevel="1" x14ac:dyDescent="0.3">
      <c r="B74" s="7" t="s">
        <v>44</v>
      </c>
      <c r="C74" s="8">
        <v>43807</v>
      </c>
      <c r="D74" s="15" t="s">
        <v>16</v>
      </c>
      <c r="E74" s="9">
        <f>ROUND(C21/2,1)</f>
        <v>11.4</v>
      </c>
      <c r="F74" s="29">
        <v>124</v>
      </c>
      <c r="G74" s="9">
        <v>72</v>
      </c>
      <c r="H74" s="9">
        <f t="shared" si="19"/>
        <v>113</v>
      </c>
      <c r="I74" s="9">
        <f t="shared" si="20"/>
        <v>-41</v>
      </c>
      <c r="J74" s="47">
        <f t="shared" si="21"/>
        <v>11.5</v>
      </c>
    </row>
    <row r="75" spans="2:11" outlineLevel="1" x14ac:dyDescent="0.3">
      <c r="B75" s="7" t="s">
        <v>70</v>
      </c>
      <c r="C75" s="8">
        <v>43807</v>
      </c>
      <c r="D75" s="15" t="s">
        <v>16</v>
      </c>
      <c r="E75" s="9">
        <f>ROUND(C22/2,1)</f>
        <v>10.4</v>
      </c>
      <c r="F75" s="29">
        <v>92</v>
      </c>
      <c r="G75" s="9">
        <v>72</v>
      </c>
      <c r="H75" s="9">
        <f t="shared" si="19"/>
        <v>82</v>
      </c>
      <c r="I75" s="9">
        <f t="shared" si="20"/>
        <v>-10</v>
      </c>
      <c r="J75" s="47">
        <f t="shared" si="21"/>
        <v>10.5</v>
      </c>
    </row>
    <row r="76" spans="2:11" outlineLevel="1" x14ac:dyDescent="0.3">
      <c r="B76" s="7" t="s">
        <v>85</v>
      </c>
      <c r="C76" s="8">
        <v>43807</v>
      </c>
      <c r="D76" s="15" t="s">
        <v>16</v>
      </c>
      <c r="E76" s="44">
        <f>ROUND(C23/2,1)</f>
        <v>5</v>
      </c>
      <c r="F76" s="29">
        <v>81</v>
      </c>
      <c r="G76" s="9">
        <v>72</v>
      </c>
      <c r="H76" s="9">
        <f t="shared" si="19"/>
        <v>76</v>
      </c>
      <c r="I76" s="9">
        <f t="shared" si="20"/>
        <v>-4</v>
      </c>
      <c r="J76" s="47">
        <f t="shared" si="21"/>
        <v>5.0999999999999996</v>
      </c>
    </row>
    <row r="77" spans="2:11" outlineLevel="1" x14ac:dyDescent="0.3">
      <c r="B77" s="7" t="s">
        <v>52</v>
      </c>
      <c r="C77" s="8">
        <v>43807</v>
      </c>
      <c r="D77" s="15" t="s">
        <v>16</v>
      </c>
      <c r="E77" s="44">
        <f>ROUND(C24/2,1)</f>
        <v>5.3</v>
      </c>
      <c r="F77" s="29">
        <v>87</v>
      </c>
      <c r="G77" s="9">
        <v>72</v>
      </c>
      <c r="H77" s="9">
        <f t="shared" si="19"/>
        <v>82</v>
      </c>
      <c r="I77" s="9">
        <f t="shared" si="20"/>
        <v>-10</v>
      </c>
      <c r="J77" s="47">
        <f t="shared" si="21"/>
        <v>5.3999999999999995</v>
      </c>
    </row>
    <row r="78" spans="2:11" outlineLevel="1" x14ac:dyDescent="0.3">
      <c r="B78" s="3" t="s">
        <v>14</v>
      </c>
      <c r="C78" s="42">
        <f>F3</f>
        <v>43814</v>
      </c>
      <c r="D78" s="16" t="s">
        <v>17</v>
      </c>
      <c r="E78" s="38">
        <f>J61</f>
        <v>3.3</v>
      </c>
      <c r="F78" s="18">
        <v>79</v>
      </c>
      <c r="G78" s="38">
        <v>72</v>
      </c>
      <c r="H78" s="38">
        <f t="shared" si="19"/>
        <v>76</v>
      </c>
      <c r="I78" s="38">
        <f t="shared" si="20"/>
        <v>-4</v>
      </c>
      <c r="J78" s="65">
        <f t="shared" si="21"/>
        <v>3.4</v>
      </c>
      <c r="K78" s="9"/>
    </row>
    <row r="79" spans="2:11" outlineLevel="1" x14ac:dyDescent="0.3">
      <c r="B79" s="7" t="s">
        <v>15</v>
      </c>
      <c r="C79" s="8">
        <v>43814</v>
      </c>
      <c r="D79" s="15" t="s">
        <v>17</v>
      </c>
      <c r="E79" s="9">
        <f t="shared" ref="E79:E83" si="23">J62</f>
        <v>2.1</v>
      </c>
      <c r="F79" s="29">
        <v>74</v>
      </c>
      <c r="G79" s="9">
        <v>72</v>
      </c>
      <c r="H79" s="9">
        <f t="shared" si="19"/>
        <v>72</v>
      </c>
      <c r="I79" s="9">
        <f t="shared" si="20"/>
        <v>0</v>
      </c>
      <c r="J79" s="47">
        <f t="shared" si="21"/>
        <v>2.1</v>
      </c>
      <c r="K79" s="9"/>
    </row>
    <row r="80" spans="2:11" outlineLevel="1" x14ac:dyDescent="0.3">
      <c r="B80" s="7" t="s">
        <v>35</v>
      </c>
      <c r="C80" s="8">
        <v>43814</v>
      </c>
      <c r="D80" s="15" t="s">
        <v>17</v>
      </c>
      <c r="E80" s="9">
        <f t="shared" si="23"/>
        <v>1.9</v>
      </c>
      <c r="F80" s="29">
        <v>79</v>
      </c>
      <c r="G80" s="9">
        <v>72</v>
      </c>
      <c r="H80" s="9">
        <f t="shared" si="19"/>
        <v>77</v>
      </c>
      <c r="I80" s="9">
        <f t="shared" si="20"/>
        <v>-5</v>
      </c>
      <c r="J80" s="47">
        <f t="shared" si="21"/>
        <v>2</v>
      </c>
      <c r="K80" s="9"/>
    </row>
    <row r="81" spans="2:11" outlineLevel="1" x14ac:dyDescent="0.3">
      <c r="B81" s="7" t="s">
        <v>36</v>
      </c>
      <c r="C81" s="8">
        <v>43814</v>
      </c>
      <c r="D81" s="15" t="s">
        <v>17</v>
      </c>
      <c r="E81" s="9">
        <f t="shared" si="23"/>
        <v>2.2000000000000002</v>
      </c>
      <c r="F81" s="29">
        <v>84</v>
      </c>
      <c r="G81" s="9">
        <v>72</v>
      </c>
      <c r="H81" s="9">
        <f t="shared" si="19"/>
        <v>82</v>
      </c>
      <c r="I81" s="9">
        <f t="shared" si="20"/>
        <v>-10</v>
      </c>
      <c r="J81" s="47">
        <f t="shared" si="21"/>
        <v>2.3000000000000003</v>
      </c>
      <c r="K81" s="9"/>
    </row>
    <row r="82" spans="2:11" outlineLevel="1" x14ac:dyDescent="0.3">
      <c r="B82" s="7" t="s">
        <v>37</v>
      </c>
      <c r="C82" s="8">
        <v>43814</v>
      </c>
      <c r="D82" s="15" t="s">
        <v>17</v>
      </c>
      <c r="E82" s="9">
        <f t="shared" si="23"/>
        <v>7.6000000000000005</v>
      </c>
      <c r="F82" s="29">
        <v>82</v>
      </c>
      <c r="G82" s="9">
        <v>72</v>
      </c>
      <c r="H82" s="9">
        <f t="shared" si="19"/>
        <v>74</v>
      </c>
      <c r="I82" s="9">
        <f t="shared" si="20"/>
        <v>-2</v>
      </c>
      <c r="J82" s="47">
        <f t="shared" si="21"/>
        <v>7.6000000000000005</v>
      </c>
      <c r="K82" s="9"/>
    </row>
    <row r="83" spans="2:11" outlineLevel="1" x14ac:dyDescent="0.3">
      <c r="B83" s="7" t="s">
        <v>8</v>
      </c>
      <c r="C83" s="8">
        <v>43814</v>
      </c>
      <c r="D83" s="15" t="s">
        <v>17</v>
      </c>
      <c r="E83" s="9">
        <f t="shared" si="23"/>
        <v>5.0999999999999996</v>
      </c>
      <c r="F83" s="29">
        <v>84</v>
      </c>
      <c r="G83" s="9">
        <v>72</v>
      </c>
      <c r="H83" s="9">
        <f t="shared" si="19"/>
        <v>79</v>
      </c>
      <c r="I83" s="9">
        <f t="shared" si="20"/>
        <v>-7</v>
      </c>
      <c r="J83" s="47">
        <f t="shared" si="21"/>
        <v>5.1999999999999993</v>
      </c>
      <c r="K83" s="9"/>
    </row>
    <row r="84" spans="2:11" outlineLevel="1" x14ac:dyDescent="0.3">
      <c r="B84" s="7" t="s">
        <v>30</v>
      </c>
      <c r="C84" s="8">
        <v>43814</v>
      </c>
      <c r="D84" s="15" t="s">
        <v>17</v>
      </c>
      <c r="E84" s="9">
        <f>J71</f>
        <v>6.6999999999999993</v>
      </c>
      <c r="F84" s="29">
        <v>85</v>
      </c>
      <c r="G84" s="9">
        <v>72</v>
      </c>
      <c r="H84" s="9">
        <f t="shared" si="19"/>
        <v>78</v>
      </c>
      <c r="I84" s="9">
        <f t="shared" si="20"/>
        <v>-6</v>
      </c>
      <c r="J84" s="47">
        <f t="shared" si="21"/>
        <v>6.7999999999999989</v>
      </c>
      <c r="K84" s="9"/>
    </row>
    <row r="85" spans="2:11" outlineLevel="1" x14ac:dyDescent="0.3">
      <c r="B85" s="7" t="s">
        <v>12</v>
      </c>
      <c r="C85" s="8">
        <v>43814</v>
      </c>
      <c r="D85" s="15" t="s">
        <v>17</v>
      </c>
      <c r="E85" s="9">
        <f>J72</f>
        <v>7.9</v>
      </c>
      <c r="F85" s="29">
        <v>88</v>
      </c>
      <c r="G85" s="9">
        <v>72</v>
      </c>
      <c r="H85" s="9">
        <f t="shared" si="19"/>
        <v>80</v>
      </c>
      <c r="I85" s="9">
        <f t="shared" si="20"/>
        <v>-8</v>
      </c>
      <c r="J85" s="47">
        <f t="shared" si="21"/>
        <v>8</v>
      </c>
      <c r="K85" s="9"/>
    </row>
    <row r="86" spans="2:11" outlineLevel="1" x14ac:dyDescent="0.3">
      <c r="B86" s="7" t="str">
        <f>B73</f>
        <v>Filip Jiří st.</v>
      </c>
      <c r="C86" s="8">
        <v>43814</v>
      </c>
      <c r="D86" s="15" t="s">
        <v>17</v>
      </c>
      <c r="E86" s="9">
        <f>J73</f>
        <v>5.5</v>
      </c>
      <c r="F86" s="29">
        <v>84</v>
      </c>
      <c r="G86" s="9">
        <v>72</v>
      </c>
      <c r="H86" s="9">
        <f t="shared" si="19"/>
        <v>78</v>
      </c>
      <c r="I86" s="9">
        <f t="shared" si="20"/>
        <v>-6</v>
      </c>
      <c r="J86" s="47">
        <f t="shared" si="21"/>
        <v>5.6</v>
      </c>
      <c r="K86" s="9"/>
    </row>
    <row r="87" spans="2:11" outlineLevel="1" x14ac:dyDescent="0.3">
      <c r="B87" s="7" t="s">
        <v>85</v>
      </c>
      <c r="C87" s="8">
        <v>43814</v>
      </c>
      <c r="D87" s="15" t="s">
        <v>17</v>
      </c>
      <c r="E87" s="9">
        <f>J76</f>
        <v>5.0999999999999996</v>
      </c>
      <c r="F87" s="29">
        <v>99</v>
      </c>
      <c r="G87" s="9">
        <v>72</v>
      </c>
      <c r="H87" s="9">
        <f t="shared" si="19"/>
        <v>94</v>
      </c>
      <c r="I87" s="9">
        <f t="shared" si="20"/>
        <v>-22</v>
      </c>
      <c r="J87" s="47">
        <f t="shared" si="21"/>
        <v>5.1999999999999993</v>
      </c>
      <c r="K87" s="9"/>
    </row>
    <row r="88" spans="2:11" outlineLevel="1" x14ac:dyDescent="0.3">
      <c r="B88" s="7" t="str">
        <f>B25</f>
        <v>Filip Jiří ml.</v>
      </c>
      <c r="C88" s="8">
        <v>43814</v>
      </c>
      <c r="D88" s="15" t="s">
        <v>17</v>
      </c>
      <c r="E88" s="9">
        <f>ROUND(C25/2,1)</f>
        <v>3.1</v>
      </c>
      <c r="F88" s="29">
        <v>87</v>
      </c>
      <c r="G88" s="9">
        <v>72</v>
      </c>
      <c r="H88" s="9">
        <f t="shared" si="19"/>
        <v>84</v>
      </c>
      <c r="I88" s="9">
        <f t="shared" si="20"/>
        <v>-12</v>
      </c>
      <c r="J88" s="47">
        <f t="shared" si="21"/>
        <v>3.2</v>
      </c>
      <c r="K88" s="9"/>
    </row>
    <row r="89" spans="2:11" outlineLevel="1" x14ac:dyDescent="0.3">
      <c r="B89" s="7" t="str">
        <f>B29</f>
        <v>Uma Stanislav</v>
      </c>
      <c r="C89" s="8">
        <v>43814</v>
      </c>
      <c r="D89" s="15" t="s">
        <v>17</v>
      </c>
      <c r="E89" s="9">
        <f>ROUND(C29/2,1)</f>
        <v>7.5</v>
      </c>
      <c r="F89" s="29">
        <v>91</v>
      </c>
      <c r="G89" s="9">
        <v>72</v>
      </c>
      <c r="H89" s="9">
        <f t="shared" si="19"/>
        <v>83</v>
      </c>
      <c r="I89" s="9">
        <f t="shared" si="20"/>
        <v>-11</v>
      </c>
      <c r="J89" s="47">
        <f t="shared" si="21"/>
        <v>7.6</v>
      </c>
      <c r="K89" s="9"/>
    </row>
    <row r="90" spans="2:11" outlineLevel="1" x14ac:dyDescent="0.3">
      <c r="B90" s="7" t="str">
        <f>B28</f>
        <v>Palát Jiří</v>
      </c>
      <c r="C90" s="8">
        <v>43814</v>
      </c>
      <c r="D90" s="15" t="s">
        <v>17</v>
      </c>
      <c r="E90" s="9">
        <f>ROUND(C28/2,1)</f>
        <v>9.1</v>
      </c>
      <c r="F90" s="29">
        <v>100</v>
      </c>
      <c r="G90" s="9">
        <v>72</v>
      </c>
      <c r="H90" s="9">
        <f t="shared" si="19"/>
        <v>91</v>
      </c>
      <c r="I90" s="9">
        <f t="shared" si="20"/>
        <v>-19</v>
      </c>
      <c r="J90" s="47">
        <f t="shared" si="21"/>
        <v>9.1999999999999993</v>
      </c>
      <c r="K90" s="9"/>
    </row>
    <row r="91" spans="2:11" outlineLevel="1" x14ac:dyDescent="0.3">
      <c r="B91" s="7" t="str">
        <f>B26</f>
        <v>Ingala Luděk</v>
      </c>
      <c r="C91" s="8">
        <v>43814</v>
      </c>
      <c r="D91" s="15" t="s">
        <v>17</v>
      </c>
      <c r="E91" s="9">
        <f>ROUND(C26/2,1)</f>
        <v>5.9</v>
      </c>
      <c r="F91" s="29">
        <v>95</v>
      </c>
      <c r="G91" s="9">
        <v>72</v>
      </c>
      <c r="H91" s="9">
        <f t="shared" si="19"/>
        <v>89</v>
      </c>
      <c r="I91" s="9">
        <f t="shared" si="20"/>
        <v>-17</v>
      </c>
      <c r="J91" s="47">
        <f t="shared" si="21"/>
        <v>6</v>
      </c>
      <c r="K91" s="9"/>
    </row>
    <row r="92" spans="2:11" outlineLevel="1" x14ac:dyDescent="0.3">
      <c r="B92" s="11" t="str">
        <f>B27</f>
        <v>Kaplan Miroslav</v>
      </c>
      <c r="C92" s="32">
        <v>43814</v>
      </c>
      <c r="D92" s="33" t="s">
        <v>17</v>
      </c>
      <c r="E92" s="34">
        <f>ROUND(C27/2,1)</f>
        <v>3.1</v>
      </c>
      <c r="F92" s="35">
        <v>76</v>
      </c>
      <c r="G92" s="34">
        <v>72</v>
      </c>
      <c r="H92" s="34">
        <f t="shared" si="19"/>
        <v>73</v>
      </c>
      <c r="I92" s="34">
        <f t="shared" si="20"/>
        <v>-1</v>
      </c>
      <c r="J92" s="66">
        <f t="shared" si="21"/>
        <v>3.1</v>
      </c>
      <c r="K92" s="9"/>
    </row>
    <row r="93" spans="2:11" outlineLevel="1" x14ac:dyDescent="0.3">
      <c r="B93" s="7" t="s">
        <v>14</v>
      </c>
      <c r="C93" s="8">
        <v>43821</v>
      </c>
      <c r="D93" s="15" t="s">
        <v>26</v>
      </c>
      <c r="E93" s="9">
        <f>J78</f>
        <v>3.4</v>
      </c>
      <c r="F93" s="29">
        <v>73</v>
      </c>
      <c r="G93" s="9">
        <v>71</v>
      </c>
      <c r="H93" s="9">
        <f t="shared" si="19"/>
        <v>70</v>
      </c>
      <c r="I93" s="9">
        <f t="shared" si="20"/>
        <v>1</v>
      </c>
      <c r="J93" s="47">
        <f t="shared" si="21"/>
        <v>3.1999999999999997</v>
      </c>
      <c r="K93" s="9"/>
    </row>
    <row r="94" spans="2:11" outlineLevel="1" x14ac:dyDescent="0.3">
      <c r="B94" s="7" t="s">
        <v>15</v>
      </c>
      <c r="C94" s="8">
        <v>43821</v>
      </c>
      <c r="D94" s="15" t="s">
        <v>26</v>
      </c>
      <c r="E94" s="9">
        <f t="shared" ref="E94:E101" si="24">J79</f>
        <v>2.1</v>
      </c>
      <c r="F94" s="29">
        <v>70</v>
      </c>
      <c r="G94" s="9">
        <v>71</v>
      </c>
      <c r="H94" s="9">
        <f t="shared" si="19"/>
        <v>68</v>
      </c>
      <c r="I94" s="9">
        <f t="shared" si="20"/>
        <v>3</v>
      </c>
      <c r="J94" s="47">
        <f t="shared" si="21"/>
        <v>1.5</v>
      </c>
      <c r="K94" s="9"/>
    </row>
    <row r="95" spans="2:11" outlineLevel="1" x14ac:dyDescent="0.3">
      <c r="B95" s="7" t="s">
        <v>35</v>
      </c>
      <c r="C95" s="8">
        <v>43821</v>
      </c>
      <c r="D95" s="15" t="s">
        <v>26</v>
      </c>
      <c r="E95" s="44">
        <f t="shared" si="24"/>
        <v>2</v>
      </c>
      <c r="F95" s="29">
        <v>67</v>
      </c>
      <c r="G95" s="9">
        <v>71</v>
      </c>
      <c r="H95" s="9">
        <f t="shared" si="19"/>
        <v>65</v>
      </c>
      <c r="I95" s="9">
        <f t="shared" si="20"/>
        <v>6</v>
      </c>
      <c r="J95" s="47">
        <f t="shared" si="21"/>
        <v>0.79999999999999982</v>
      </c>
      <c r="K95" s="9"/>
    </row>
    <row r="96" spans="2:11" outlineLevel="1" x14ac:dyDescent="0.3">
      <c r="B96" s="7" t="s">
        <v>36</v>
      </c>
      <c r="C96" s="8">
        <v>43821</v>
      </c>
      <c r="D96" s="15" t="s">
        <v>26</v>
      </c>
      <c r="E96" s="9">
        <f t="shared" si="24"/>
        <v>2.3000000000000003</v>
      </c>
      <c r="F96" s="29">
        <v>72</v>
      </c>
      <c r="G96" s="9">
        <v>71</v>
      </c>
      <c r="H96" s="9">
        <f t="shared" si="19"/>
        <v>70</v>
      </c>
      <c r="I96" s="9">
        <f t="shared" si="20"/>
        <v>1</v>
      </c>
      <c r="J96" s="47">
        <f t="shared" si="21"/>
        <v>2.1</v>
      </c>
      <c r="K96" s="9"/>
    </row>
    <row r="97" spans="2:11" outlineLevel="1" x14ac:dyDescent="0.3">
      <c r="B97" s="7" t="s">
        <v>37</v>
      </c>
      <c r="C97" s="8">
        <v>43821</v>
      </c>
      <c r="D97" s="15" t="s">
        <v>26</v>
      </c>
      <c r="E97" s="9">
        <f t="shared" si="24"/>
        <v>7.6000000000000005</v>
      </c>
      <c r="F97" s="29">
        <v>74</v>
      </c>
      <c r="G97" s="9">
        <v>71</v>
      </c>
      <c r="H97" s="9">
        <f t="shared" si="19"/>
        <v>66</v>
      </c>
      <c r="I97" s="9">
        <f t="shared" si="20"/>
        <v>5</v>
      </c>
      <c r="J97" s="47">
        <f t="shared" si="21"/>
        <v>6.6000000000000005</v>
      </c>
      <c r="K97" s="9"/>
    </row>
    <row r="98" spans="2:11" outlineLevel="1" x14ac:dyDescent="0.3">
      <c r="B98" s="7" t="s">
        <v>8</v>
      </c>
      <c r="C98" s="8">
        <v>43821</v>
      </c>
      <c r="D98" s="15" t="s">
        <v>26</v>
      </c>
      <c r="E98" s="9">
        <f t="shared" si="24"/>
        <v>5.1999999999999993</v>
      </c>
      <c r="F98" s="29">
        <v>78</v>
      </c>
      <c r="G98" s="9">
        <v>71</v>
      </c>
      <c r="H98" s="9">
        <f t="shared" si="19"/>
        <v>73</v>
      </c>
      <c r="I98" s="9">
        <f t="shared" si="20"/>
        <v>-2</v>
      </c>
      <c r="J98" s="47">
        <f t="shared" si="21"/>
        <v>5.1999999999999993</v>
      </c>
      <c r="K98" s="9"/>
    </row>
    <row r="99" spans="2:11" outlineLevel="1" x14ac:dyDescent="0.3">
      <c r="B99" s="7" t="s">
        <v>30</v>
      </c>
      <c r="C99" s="8">
        <v>43821</v>
      </c>
      <c r="D99" s="15" t="s">
        <v>26</v>
      </c>
      <c r="E99" s="9">
        <f t="shared" si="24"/>
        <v>6.7999999999999989</v>
      </c>
      <c r="F99" s="29">
        <v>86</v>
      </c>
      <c r="G99" s="9">
        <v>71</v>
      </c>
      <c r="H99" s="9">
        <f t="shared" si="19"/>
        <v>79</v>
      </c>
      <c r="I99" s="9">
        <f t="shared" si="20"/>
        <v>-8</v>
      </c>
      <c r="J99" s="47">
        <f t="shared" si="21"/>
        <v>6.8999999999999986</v>
      </c>
      <c r="K99" s="9"/>
    </row>
    <row r="100" spans="2:11" outlineLevel="1" x14ac:dyDescent="0.3">
      <c r="B100" s="7" t="s">
        <v>12</v>
      </c>
      <c r="C100" s="8">
        <v>43821</v>
      </c>
      <c r="D100" s="15" t="s">
        <v>26</v>
      </c>
      <c r="E100" s="44">
        <f t="shared" si="24"/>
        <v>8</v>
      </c>
      <c r="F100" s="29">
        <v>88</v>
      </c>
      <c r="G100" s="9">
        <v>71</v>
      </c>
      <c r="H100" s="9">
        <f t="shared" si="19"/>
        <v>80</v>
      </c>
      <c r="I100" s="9">
        <f t="shared" si="20"/>
        <v>-9</v>
      </c>
      <c r="J100" s="47">
        <f t="shared" si="21"/>
        <v>8.1</v>
      </c>
      <c r="K100" s="9"/>
    </row>
    <row r="101" spans="2:11" outlineLevel="1" x14ac:dyDescent="0.3">
      <c r="B101" s="7" t="s">
        <v>87</v>
      </c>
      <c r="C101" s="8">
        <v>43821</v>
      </c>
      <c r="D101" s="15" t="s">
        <v>26</v>
      </c>
      <c r="E101" s="44">
        <f t="shared" si="24"/>
        <v>5.6</v>
      </c>
      <c r="F101" s="29">
        <v>82</v>
      </c>
      <c r="G101" s="9">
        <v>71</v>
      </c>
      <c r="H101" s="9">
        <f t="shared" si="19"/>
        <v>76</v>
      </c>
      <c r="I101" s="9">
        <f t="shared" si="20"/>
        <v>-5</v>
      </c>
      <c r="J101" s="47">
        <f t="shared" si="21"/>
        <v>5.6999999999999993</v>
      </c>
      <c r="K101" s="9"/>
    </row>
    <row r="102" spans="2:11" outlineLevel="1" x14ac:dyDescent="0.3">
      <c r="B102" s="7" t="s">
        <v>90</v>
      </c>
      <c r="C102" s="8">
        <v>43821</v>
      </c>
      <c r="D102" s="15" t="s">
        <v>26</v>
      </c>
      <c r="E102" s="44">
        <f>J89</f>
        <v>7.6</v>
      </c>
      <c r="F102" s="29">
        <v>86</v>
      </c>
      <c r="G102" s="9">
        <v>71</v>
      </c>
      <c r="H102" s="9">
        <f t="shared" si="19"/>
        <v>78</v>
      </c>
      <c r="I102" s="9">
        <f t="shared" si="20"/>
        <v>-7</v>
      </c>
      <c r="J102" s="47">
        <f t="shared" si="21"/>
        <v>7.6999999999999993</v>
      </c>
      <c r="K102" s="9"/>
    </row>
    <row r="103" spans="2:11" outlineLevel="1" x14ac:dyDescent="0.3">
      <c r="B103" s="7" t="s">
        <v>89</v>
      </c>
      <c r="C103" s="8">
        <v>43821</v>
      </c>
      <c r="D103" s="15" t="s">
        <v>26</v>
      </c>
      <c r="E103" s="44">
        <f>J90</f>
        <v>9.1999999999999993</v>
      </c>
      <c r="F103" s="29">
        <v>85</v>
      </c>
      <c r="G103" s="9">
        <v>71</v>
      </c>
      <c r="H103" s="9">
        <f t="shared" si="19"/>
        <v>76</v>
      </c>
      <c r="I103" s="9">
        <f t="shared" si="20"/>
        <v>-5</v>
      </c>
      <c r="J103" s="47">
        <f t="shared" si="21"/>
        <v>9.2999999999999989</v>
      </c>
      <c r="K103" s="9"/>
    </row>
    <row r="104" spans="2:11" outlineLevel="1" x14ac:dyDescent="0.3">
      <c r="B104" s="7" t="s">
        <v>88</v>
      </c>
      <c r="C104" s="8">
        <v>43821</v>
      </c>
      <c r="D104" s="15" t="s">
        <v>26</v>
      </c>
      <c r="E104" s="44">
        <f>J91</f>
        <v>6</v>
      </c>
      <c r="F104" s="29">
        <v>79</v>
      </c>
      <c r="G104" s="9">
        <v>71</v>
      </c>
      <c r="H104" s="9">
        <f t="shared" si="19"/>
        <v>73</v>
      </c>
      <c r="I104" s="9">
        <f t="shared" si="20"/>
        <v>-2</v>
      </c>
      <c r="J104" s="47">
        <f t="shared" si="21"/>
        <v>6</v>
      </c>
      <c r="K104" s="9"/>
    </row>
    <row r="105" spans="2:11" outlineLevel="1" x14ac:dyDescent="0.3">
      <c r="B105" s="7" t="s">
        <v>41</v>
      </c>
      <c r="C105" s="8">
        <v>43821</v>
      </c>
      <c r="D105" s="15" t="s">
        <v>26</v>
      </c>
      <c r="E105" s="29">
        <f>J67</f>
        <v>3.3</v>
      </c>
      <c r="F105" s="29">
        <v>69</v>
      </c>
      <c r="G105" s="9">
        <v>71</v>
      </c>
      <c r="H105" s="9">
        <f t="shared" si="19"/>
        <v>66</v>
      </c>
      <c r="I105" s="9">
        <f t="shared" si="20"/>
        <v>5</v>
      </c>
      <c r="J105" s="47">
        <f t="shared" si="21"/>
        <v>2.2999999999999998</v>
      </c>
      <c r="K105" s="9"/>
    </row>
    <row r="106" spans="2:11" outlineLevel="1" x14ac:dyDescent="0.3">
      <c r="B106" s="7" t="s">
        <v>60</v>
      </c>
      <c r="C106" s="8">
        <v>43821</v>
      </c>
      <c r="D106" s="15" t="s">
        <v>26</v>
      </c>
      <c r="E106" s="29">
        <f>J68</f>
        <v>6.2999999999999989</v>
      </c>
      <c r="F106" s="29">
        <v>91</v>
      </c>
      <c r="G106" s="9">
        <v>71</v>
      </c>
      <c r="H106" s="9">
        <f t="shared" si="19"/>
        <v>85</v>
      </c>
      <c r="I106" s="9">
        <f t="shared" si="20"/>
        <v>-14</v>
      </c>
      <c r="J106" s="47">
        <f t="shared" si="21"/>
        <v>6.3999999999999986</v>
      </c>
      <c r="K106" s="9"/>
    </row>
    <row r="107" spans="2:11" outlineLevel="1" x14ac:dyDescent="0.3">
      <c r="B107" s="7" t="s">
        <v>83</v>
      </c>
      <c r="C107" s="8">
        <v>43821</v>
      </c>
      <c r="D107" s="15" t="s">
        <v>26</v>
      </c>
      <c r="E107" s="9">
        <f>J69</f>
        <v>8.6</v>
      </c>
      <c r="F107" s="29">
        <v>88</v>
      </c>
      <c r="G107" s="9">
        <v>71</v>
      </c>
      <c r="H107" s="9">
        <f t="shared" si="19"/>
        <v>79</v>
      </c>
      <c r="I107" s="9">
        <f t="shared" si="20"/>
        <v>-8</v>
      </c>
      <c r="J107" s="47">
        <f t="shared" si="21"/>
        <v>8.6999999999999993</v>
      </c>
      <c r="K107" s="9"/>
    </row>
    <row r="108" spans="2:11" outlineLevel="1" x14ac:dyDescent="0.3">
      <c r="B108" s="7" t="s">
        <v>43</v>
      </c>
      <c r="C108" s="8">
        <v>43821</v>
      </c>
      <c r="D108" s="15" t="s">
        <v>26</v>
      </c>
      <c r="E108" s="9">
        <f>J70</f>
        <v>10.799999999999999</v>
      </c>
      <c r="F108" s="29">
        <v>87</v>
      </c>
      <c r="G108" s="9">
        <v>71</v>
      </c>
      <c r="H108" s="9">
        <f t="shared" si="19"/>
        <v>76</v>
      </c>
      <c r="I108" s="9">
        <f t="shared" si="20"/>
        <v>-5</v>
      </c>
      <c r="J108" s="47">
        <f t="shared" si="21"/>
        <v>10.899999999999999</v>
      </c>
      <c r="K108" s="9"/>
    </row>
    <row r="109" spans="2:11" outlineLevel="1" x14ac:dyDescent="0.3">
      <c r="B109" s="7" t="s">
        <v>91</v>
      </c>
      <c r="C109" s="8">
        <v>43821</v>
      </c>
      <c r="D109" s="15" t="s">
        <v>26</v>
      </c>
      <c r="E109" s="9">
        <f>18</f>
        <v>18</v>
      </c>
      <c r="F109" s="29">
        <v>112</v>
      </c>
      <c r="G109" s="9">
        <v>71</v>
      </c>
      <c r="H109" s="9">
        <f t="shared" si="19"/>
        <v>94</v>
      </c>
      <c r="I109" s="9">
        <f t="shared" si="20"/>
        <v>-23</v>
      </c>
      <c r="J109" s="47">
        <v>18</v>
      </c>
      <c r="K109" s="9"/>
    </row>
    <row r="110" spans="2:11" outlineLevel="1" x14ac:dyDescent="0.3">
      <c r="B110" s="7" t="s">
        <v>93</v>
      </c>
      <c r="C110" s="8">
        <v>43821</v>
      </c>
      <c r="D110" s="15" t="s">
        <v>26</v>
      </c>
      <c r="E110" s="9">
        <f>ROUND(C32/2,1)</f>
        <v>5.4</v>
      </c>
      <c r="F110" s="29">
        <v>79</v>
      </c>
      <c r="G110" s="9">
        <v>71</v>
      </c>
      <c r="H110" s="9">
        <f t="shared" si="19"/>
        <v>74</v>
      </c>
      <c r="I110" s="9">
        <f t="shared" si="20"/>
        <v>-3</v>
      </c>
      <c r="J110" s="47">
        <f t="shared" ref="J110" si="25">IF(I110&gt;0, E110-I110*0.2, IF(I110&lt;-3, E110+0.1, E110))</f>
        <v>5.4</v>
      </c>
      <c r="K110" s="9"/>
    </row>
    <row r="111" spans="2:11" outlineLevel="1" x14ac:dyDescent="0.3">
      <c r="B111" s="7" t="str">
        <f>B33</f>
        <v>Napoleonová Kristýna</v>
      </c>
      <c r="C111" s="8">
        <v>43821</v>
      </c>
      <c r="D111" s="15" t="s">
        <v>26</v>
      </c>
      <c r="E111" s="34">
        <f>ROUND(C33/2,1)</f>
        <v>-0.4</v>
      </c>
      <c r="F111" s="29">
        <v>72</v>
      </c>
      <c r="G111" s="9">
        <v>71</v>
      </c>
      <c r="H111" s="9">
        <f t="shared" si="19"/>
        <v>72</v>
      </c>
      <c r="I111" s="9">
        <f t="shared" si="20"/>
        <v>-1</v>
      </c>
      <c r="J111" s="47">
        <f t="shared" si="21"/>
        <v>-0.4</v>
      </c>
      <c r="K111" s="9"/>
    </row>
    <row r="112" spans="2:11" outlineLevel="1" x14ac:dyDescent="0.3">
      <c r="B112" s="37" t="s">
        <v>14</v>
      </c>
      <c r="C112" s="42">
        <v>43828</v>
      </c>
      <c r="D112" s="38" t="s">
        <v>54</v>
      </c>
      <c r="E112" s="69">
        <f>J93</f>
        <v>3.1999999999999997</v>
      </c>
      <c r="F112" s="18">
        <v>86</v>
      </c>
      <c r="G112" s="38">
        <v>72</v>
      </c>
      <c r="H112" s="38">
        <f t="shared" si="19"/>
        <v>83</v>
      </c>
      <c r="I112" s="38">
        <f t="shared" si="20"/>
        <v>-11</v>
      </c>
      <c r="J112" s="65">
        <f t="shared" si="21"/>
        <v>3.3</v>
      </c>
      <c r="K112" s="9"/>
    </row>
    <row r="113" spans="2:11" outlineLevel="1" x14ac:dyDescent="0.3">
      <c r="B113" s="28" t="s">
        <v>15</v>
      </c>
      <c r="C113" s="8">
        <v>43828</v>
      </c>
      <c r="D113" s="15" t="s">
        <v>54</v>
      </c>
      <c r="E113" s="69">
        <f t="shared" ref="E113:E117" si="26">J94</f>
        <v>1.5</v>
      </c>
      <c r="F113" s="29">
        <v>74</v>
      </c>
      <c r="G113" s="9">
        <v>72</v>
      </c>
      <c r="H113" s="9">
        <f t="shared" si="19"/>
        <v>72</v>
      </c>
      <c r="I113" s="9">
        <f t="shared" si="20"/>
        <v>0</v>
      </c>
      <c r="J113" s="47">
        <f t="shared" si="21"/>
        <v>1.5</v>
      </c>
      <c r="K113" s="9"/>
    </row>
    <row r="114" spans="2:11" outlineLevel="1" x14ac:dyDescent="0.3">
      <c r="B114" s="28" t="s">
        <v>35</v>
      </c>
      <c r="C114" s="8">
        <v>43828</v>
      </c>
      <c r="D114" s="15" t="s">
        <v>54</v>
      </c>
      <c r="E114" s="69">
        <f t="shared" si="26"/>
        <v>0.79999999999999982</v>
      </c>
      <c r="F114" s="29">
        <v>75</v>
      </c>
      <c r="G114" s="9">
        <v>72</v>
      </c>
      <c r="H114" s="9">
        <f t="shared" si="19"/>
        <v>74</v>
      </c>
      <c r="I114" s="9">
        <f t="shared" si="20"/>
        <v>-2</v>
      </c>
      <c r="J114" s="47">
        <f t="shared" si="21"/>
        <v>0.79999999999999982</v>
      </c>
      <c r="K114" s="9"/>
    </row>
    <row r="115" spans="2:11" outlineLevel="1" x14ac:dyDescent="0.3">
      <c r="B115" s="28" t="s">
        <v>36</v>
      </c>
      <c r="C115" s="8">
        <v>43828</v>
      </c>
      <c r="D115" s="15" t="s">
        <v>54</v>
      </c>
      <c r="E115" s="69">
        <f t="shared" si="26"/>
        <v>2.1</v>
      </c>
      <c r="F115" s="29">
        <v>77</v>
      </c>
      <c r="G115" s="9">
        <v>72</v>
      </c>
      <c r="H115" s="9">
        <f t="shared" si="19"/>
        <v>75</v>
      </c>
      <c r="I115" s="9">
        <f t="shared" si="20"/>
        <v>-3</v>
      </c>
      <c r="J115" s="47">
        <f t="shared" si="21"/>
        <v>2.1</v>
      </c>
      <c r="K115" s="9"/>
    </row>
    <row r="116" spans="2:11" outlineLevel="1" x14ac:dyDescent="0.3">
      <c r="B116" s="28" t="s">
        <v>37</v>
      </c>
      <c r="C116" s="8">
        <v>43828</v>
      </c>
      <c r="D116" s="15" t="s">
        <v>54</v>
      </c>
      <c r="E116" s="69">
        <f t="shared" si="26"/>
        <v>6.6000000000000005</v>
      </c>
      <c r="F116" s="29">
        <v>76</v>
      </c>
      <c r="G116" s="9">
        <v>72</v>
      </c>
      <c r="H116" s="9">
        <f t="shared" si="19"/>
        <v>69</v>
      </c>
      <c r="I116" s="9">
        <f t="shared" si="20"/>
        <v>3</v>
      </c>
      <c r="J116" s="47">
        <f t="shared" si="21"/>
        <v>6</v>
      </c>
      <c r="K116" s="9"/>
    </row>
    <row r="117" spans="2:11" outlineLevel="1" x14ac:dyDescent="0.3">
      <c r="B117" s="28" t="s">
        <v>8</v>
      </c>
      <c r="C117" s="8">
        <v>43828</v>
      </c>
      <c r="D117" s="15" t="s">
        <v>54</v>
      </c>
      <c r="E117" s="69">
        <f t="shared" si="26"/>
        <v>5.1999999999999993</v>
      </c>
      <c r="F117" s="29">
        <v>74</v>
      </c>
      <c r="G117" s="9">
        <v>72</v>
      </c>
      <c r="H117" s="9">
        <f t="shared" si="19"/>
        <v>69</v>
      </c>
      <c r="I117" s="9">
        <f t="shared" si="20"/>
        <v>3</v>
      </c>
      <c r="J117" s="47">
        <f t="shared" si="21"/>
        <v>4.5999999999999996</v>
      </c>
      <c r="K117" s="9"/>
    </row>
    <row r="118" spans="2:11" outlineLevel="1" x14ac:dyDescent="0.3">
      <c r="B118" s="28" t="s">
        <v>87</v>
      </c>
      <c r="C118" s="8">
        <v>43828</v>
      </c>
      <c r="D118" s="15" t="s">
        <v>54</v>
      </c>
      <c r="E118" s="69">
        <f>J101</f>
        <v>5.6999999999999993</v>
      </c>
      <c r="F118" s="29">
        <v>84</v>
      </c>
      <c r="G118" s="9">
        <v>72</v>
      </c>
      <c r="H118" s="9">
        <f t="shared" ref="H118:H159" si="27">F118-ROUND(E118,0)</f>
        <v>78</v>
      </c>
      <c r="I118" s="9">
        <f t="shared" ref="I118:I159" si="28">G118-H118</f>
        <v>-6</v>
      </c>
      <c r="J118" s="47">
        <f t="shared" si="21"/>
        <v>5.7999999999999989</v>
      </c>
      <c r="K118" s="9"/>
    </row>
    <row r="119" spans="2:11" outlineLevel="1" x14ac:dyDescent="0.3">
      <c r="B119" s="28" t="s">
        <v>41</v>
      </c>
      <c r="C119" s="8">
        <v>43828</v>
      </c>
      <c r="D119" s="15" t="s">
        <v>54</v>
      </c>
      <c r="E119" s="69">
        <f>J105</f>
        <v>2.2999999999999998</v>
      </c>
      <c r="F119" s="29">
        <v>77</v>
      </c>
      <c r="G119" s="9">
        <v>72</v>
      </c>
      <c r="H119" s="9">
        <f t="shared" si="27"/>
        <v>75</v>
      </c>
      <c r="I119" s="9">
        <f t="shared" si="28"/>
        <v>-3</v>
      </c>
      <c r="J119" s="47">
        <f t="shared" si="21"/>
        <v>2.2999999999999998</v>
      </c>
      <c r="K119" s="9"/>
    </row>
    <row r="120" spans="2:11" outlineLevel="1" x14ac:dyDescent="0.3">
      <c r="B120" s="28" t="s">
        <v>60</v>
      </c>
      <c r="C120" s="8">
        <v>43828</v>
      </c>
      <c r="D120" s="15" t="s">
        <v>54</v>
      </c>
      <c r="E120" s="69">
        <f>J106</f>
        <v>6.3999999999999986</v>
      </c>
      <c r="F120" s="29">
        <v>90</v>
      </c>
      <c r="G120" s="9">
        <v>72</v>
      </c>
      <c r="H120" s="9">
        <f t="shared" si="27"/>
        <v>84</v>
      </c>
      <c r="I120" s="9">
        <f t="shared" si="28"/>
        <v>-12</v>
      </c>
      <c r="J120" s="47">
        <f t="shared" si="21"/>
        <v>6.4999999999999982</v>
      </c>
      <c r="K120" s="9"/>
    </row>
    <row r="121" spans="2:11" outlineLevel="1" x14ac:dyDescent="0.3">
      <c r="B121" s="28" t="s">
        <v>83</v>
      </c>
      <c r="C121" s="8">
        <v>43828</v>
      </c>
      <c r="D121" s="15" t="s">
        <v>54</v>
      </c>
      <c r="E121" s="69">
        <f>J107</f>
        <v>8.6999999999999993</v>
      </c>
      <c r="F121" s="29">
        <v>97</v>
      </c>
      <c r="G121" s="9">
        <v>72</v>
      </c>
      <c r="H121" s="9">
        <f t="shared" si="27"/>
        <v>88</v>
      </c>
      <c r="I121" s="9">
        <f t="shared" si="28"/>
        <v>-16</v>
      </c>
      <c r="J121" s="47">
        <f t="shared" si="21"/>
        <v>8.7999999999999989</v>
      </c>
      <c r="K121" s="9"/>
    </row>
    <row r="122" spans="2:11" outlineLevel="1" x14ac:dyDescent="0.3">
      <c r="B122" s="28" t="s">
        <v>43</v>
      </c>
      <c r="C122" s="8">
        <v>43828</v>
      </c>
      <c r="D122" s="15" t="s">
        <v>54</v>
      </c>
      <c r="E122" s="69">
        <f>J108</f>
        <v>10.899999999999999</v>
      </c>
      <c r="F122" s="29">
        <v>97</v>
      </c>
      <c r="G122" s="9">
        <v>72</v>
      </c>
      <c r="H122" s="9">
        <f t="shared" si="27"/>
        <v>86</v>
      </c>
      <c r="I122" s="9">
        <f t="shared" si="28"/>
        <v>-14</v>
      </c>
      <c r="J122" s="47">
        <f t="shared" si="21"/>
        <v>10.999999999999998</v>
      </c>
      <c r="K122" s="9"/>
    </row>
    <row r="123" spans="2:11" outlineLevel="1" x14ac:dyDescent="0.3">
      <c r="B123" s="28" t="s">
        <v>86</v>
      </c>
      <c r="C123" s="8">
        <v>43828</v>
      </c>
      <c r="D123" s="15" t="s">
        <v>54</v>
      </c>
      <c r="E123" s="69">
        <f>J88</f>
        <v>3.2</v>
      </c>
      <c r="F123" s="29">
        <v>84</v>
      </c>
      <c r="G123" s="9">
        <v>72</v>
      </c>
      <c r="H123" s="9">
        <f t="shared" si="27"/>
        <v>81</v>
      </c>
      <c r="I123" s="9">
        <f t="shared" si="28"/>
        <v>-9</v>
      </c>
      <c r="J123" s="47">
        <f t="shared" si="21"/>
        <v>3.3000000000000003</v>
      </c>
      <c r="K123" s="9"/>
    </row>
    <row r="124" spans="2:11" outlineLevel="1" x14ac:dyDescent="0.3">
      <c r="B124" s="28" t="str">
        <f>B34</f>
        <v>Blecha Petr</v>
      </c>
      <c r="C124" s="8">
        <v>43828</v>
      </c>
      <c r="D124" s="15" t="s">
        <v>54</v>
      </c>
      <c r="E124" s="9">
        <f>ROUND(C34/2,1)</f>
        <v>5.4</v>
      </c>
      <c r="F124" s="29">
        <v>83</v>
      </c>
      <c r="G124" s="9">
        <v>72</v>
      </c>
      <c r="H124" s="9">
        <f t="shared" si="27"/>
        <v>78</v>
      </c>
      <c r="I124" s="9">
        <f t="shared" si="28"/>
        <v>-6</v>
      </c>
      <c r="J124" s="47">
        <f t="shared" si="21"/>
        <v>5.5</v>
      </c>
      <c r="K124" s="9"/>
    </row>
    <row r="125" spans="2:11" outlineLevel="1" x14ac:dyDescent="0.3">
      <c r="B125" s="28" t="str">
        <f>B35</f>
        <v>Hampl Karel</v>
      </c>
      <c r="C125" s="8">
        <v>43828</v>
      </c>
      <c r="D125" s="15" t="s">
        <v>54</v>
      </c>
      <c r="E125" s="9">
        <f>ROUND(C35/2,1)</f>
        <v>12.2</v>
      </c>
      <c r="F125" s="29">
        <v>109</v>
      </c>
      <c r="G125" s="9">
        <v>72</v>
      </c>
      <c r="H125" s="9">
        <f t="shared" si="27"/>
        <v>97</v>
      </c>
      <c r="I125" s="9">
        <f t="shared" si="28"/>
        <v>-25</v>
      </c>
      <c r="J125" s="47">
        <f t="shared" si="21"/>
        <v>12.299999999999999</v>
      </c>
      <c r="K125" s="9"/>
    </row>
    <row r="126" spans="2:11" outlineLevel="1" x14ac:dyDescent="0.3">
      <c r="B126" s="37" t="s">
        <v>14</v>
      </c>
      <c r="C126" s="42">
        <v>43835</v>
      </c>
      <c r="D126" s="16" t="s">
        <v>13</v>
      </c>
      <c r="E126" s="70">
        <f>J112</f>
        <v>3.3</v>
      </c>
      <c r="F126" s="18">
        <v>79</v>
      </c>
      <c r="G126" s="38">
        <v>72</v>
      </c>
      <c r="H126" s="38">
        <f t="shared" si="27"/>
        <v>76</v>
      </c>
      <c r="I126" s="38">
        <f t="shared" si="28"/>
        <v>-4</v>
      </c>
      <c r="J126" s="65">
        <f t="shared" si="21"/>
        <v>3.4</v>
      </c>
    </row>
    <row r="127" spans="2:11" outlineLevel="1" x14ac:dyDescent="0.3">
      <c r="B127" s="28" t="s">
        <v>15</v>
      </c>
      <c r="C127" s="8">
        <v>43835</v>
      </c>
      <c r="D127" s="15" t="s">
        <v>13</v>
      </c>
      <c r="E127" s="44">
        <f t="shared" ref="E127:E136" si="29">J113</f>
        <v>1.5</v>
      </c>
      <c r="F127" s="29">
        <v>72</v>
      </c>
      <c r="G127" s="9">
        <v>72</v>
      </c>
      <c r="H127" s="9">
        <f t="shared" si="27"/>
        <v>70</v>
      </c>
      <c r="I127" s="9">
        <f t="shared" si="28"/>
        <v>2</v>
      </c>
      <c r="J127" s="47">
        <f t="shared" ref="J127:J206" si="30">IF(I127&gt;0, E127-I127*0.2, IF(I127&lt;-3, E127+0.1, E127))</f>
        <v>1.1000000000000001</v>
      </c>
    </row>
    <row r="128" spans="2:11" outlineLevel="1" x14ac:dyDescent="0.3">
      <c r="B128" s="28" t="s">
        <v>35</v>
      </c>
      <c r="C128" s="8">
        <v>43835</v>
      </c>
      <c r="D128" s="15" t="s">
        <v>13</v>
      </c>
      <c r="E128" s="44">
        <f t="shared" si="29"/>
        <v>0.79999999999999982</v>
      </c>
      <c r="F128" s="29">
        <v>79</v>
      </c>
      <c r="G128" s="9">
        <v>72</v>
      </c>
      <c r="H128" s="9">
        <f t="shared" si="27"/>
        <v>78</v>
      </c>
      <c r="I128" s="9">
        <f t="shared" si="28"/>
        <v>-6</v>
      </c>
      <c r="J128" s="47">
        <f t="shared" si="30"/>
        <v>0.8999999999999998</v>
      </c>
    </row>
    <row r="129" spans="2:10" outlineLevel="1" x14ac:dyDescent="0.3">
      <c r="B129" s="28" t="s">
        <v>36</v>
      </c>
      <c r="C129" s="8">
        <v>43835</v>
      </c>
      <c r="D129" s="15" t="s">
        <v>13</v>
      </c>
      <c r="E129" s="44">
        <f t="shared" si="29"/>
        <v>2.1</v>
      </c>
      <c r="F129" s="29">
        <v>77</v>
      </c>
      <c r="G129" s="9">
        <v>72</v>
      </c>
      <c r="H129" s="9">
        <f t="shared" si="27"/>
        <v>75</v>
      </c>
      <c r="I129" s="9">
        <f t="shared" si="28"/>
        <v>-3</v>
      </c>
      <c r="J129" s="47">
        <f t="shared" si="30"/>
        <v>2.1</v>
      </c>
    </row>
    <row r="130" spans="2:10" outlineLevel="1" x14ac:dyDescent="0.3">
      <c r="B130" s="28" t="s">
        <v>37</v>
      </c>
      <c r="C130" s="8">
        <v>43835</v>
      </c>
      <c r="D130" s="15" t="s">
        <v>13</v>
      </c>
      <c r="E130" s="44">
        <f t="shared" si="29"/>
        <v>6</v>
      </c>
      <c r="F130" s="29">
        <v>103</v>
      </c>
      <c r="G130" s="9">
        <v>72</v>
      </c>
      <c r="H130" s="9">
        <f t="shared" si="27"/>
        <v>97</v>
      </c>
      <c r="I130" s="9">
        <f t="shared" si="28"/>
        <v>-25</v>
      </c>
      <c r="J130" s="47">
        <f t="shared" si="30"/>
        <v>6.1</v>
      </c>
    </row>
    <row r="131" spans="2:10" outlineLevel="1" x14ac:dyDescent="0.3">
      <c r="B131" s="28" t="s">
        <v>8</v>
      </c>
      <c r="C131" s="8">
        <v>43835</v>
      </c>
      <c r="D131" s="15" t="s">
        <v>13</v>
      </c>
      <c r="E131" s="44">
        <f t="shared" si="29"/>
        <v>4.5999999999999996</v>
      </c>
      <c r="F131" s="29">
        <v>72</v>
      </c>
      <c r="G131" s="9">
        <v>72</v>
      </c>
      <c r="H131" s="9">
        <f t="shared" si="27"/>
        <v>67</v>
      </c>
      <c r="I131" s="9">
        <f t="shared" si="28"/>
        <v>5</v>
      </c>
      <c r="J131" s="47">
        <f t="shared" si="30"/>
        <v>3.5999999999999996</v>
      </c>
    </row>
    <row r="132" spans="2:10" outlineLevel="1" x14ac:dyDescent="0.3">
      <c r="B132" s="28" t="s">
        <v>87</v>
      </c>
      <c r="C132" s="8">
        <v>43835</v>
      </c>
      <c r="D132" s="15" t="s">
        <v>13</v>
      </c>
      <c r="E132" s="44">
        <f t="shared" si="29"/>
        <v>5.7999999999999989</v>
      </c>
      <c r="F132" s="29">
        <v>90</v>
      </c>
      <c r="G132" s="9">
        <v>72</v>
      </c>
      <c r="H132" s="9">
        <f t="shared" si="27"/>
        <v>84</v>
      </c>
      <c r="I132" s="9">
        <f t="shared" si="28"/>
        <v>-12</v>
      </c>
      <c r="J132" s="47">
        <f t="shared" si="30"/>
        <v>5.8999999999999986</v>
      </c>
    </row>
    <row r="133" spans="2:10" outlineLevel="1" x14ac:dyDescent="0.3">
      <c r="B133" s="28" t="s">
        <v>41</v>
      </c>
      <c r="C133" s="8">
        <v>43835</v>
      </c>
      <c r="D133" s="15" t="s">
        <v>13</v>
      </c>
      <c r="E133" s="44">
        <f t="shared" si="29"/>
        <v>2.2999999999999998</v>
      </c>
      <c r="F133" s="29">
        <v>76</v>
      </c>
      <c r="G133" s="9">
        <v>72</v>
      </c>
      <c r="H133" s="9">
        <f t="shared" si="27"/>
        <v>74</v>
      </c>
      <c r="I133" s="9">
        <f t="shared" si="28"/>
        <v>-2</v>
      </c>
      <c r="J133" s="47">
        <f t="shared" si="30"/>
        <v>2.2999999999999998</v>
      </c>
    </row>
    <row r="134" spans="2:10" outlineLevel="1" x14ac:dyDescent="0.3">
      <c r="B134" s="28" t="s">
        <v>60</v>
      </c>
      <c r="C134" s="8">
        <v>43835</v>
      </c>
      <c r="D134" s="15" t="s">
        <v>13</v>
      </c>
      <c r="E134" s="44">
        <f t="shared" si="29"/>
        <v>6.4999999999999982</v>
      </c>
      <c r="F134" s="29">
        <v>81</v>
      </c>
      <c r="G134" s="9">
        <v>72</v>
      </c>
      <c r="H134" s="9">
        <f t="shared" si="27"/>
        <v>74</v>
      </c>
      <c r="I134" s="9">
        <f t="shared" si="28"/>
        <v>-2</v>
      </c>
      <c r="J134" s="47">
        <f t="shared" si="30"/>
        <v>6.4999999999999982</v>
      </c>
    </row>
    <row r="135" spans="2:10" outlineLevel="1" x14ac:dyDescent="0.3">
      <c r="B135" s="28" t="s">
        <v>83</v>
      </c>
      <c r="C135" s="8">
        <v>43835</v>
      </c>
      <c r="D135" s="15" t="s">
        <v>13</v>
      </c>
      <c r="E135" s="44">
        <f t="shared" si="29"/>
        <v>8.7999999999999989</v>
      </c>
      <c r="F135" s="29">
        <v>85</v>
      </c>
      <c r="G135" s="9">
        <v>72</v>
      </c>
      <c r="H135" s="9">
        <f t="shared" si="27"/>
        <v>76</v>
      </c>
      <c r="I135" s="9">
        <f t="shared" si="28"/>
        <v>-4</v>
      </c>
      <c r="J135" s="47">
        <f t="shared" si="30"/>
        <v>8.8999999999999986</v>
      </c>
    </row>
    <row r="136" spans="2:10" outlineLevel="1" x14ac:dyDescent="0.3">
      <c r="B136" s="28" t="s">
        <v>43</v>
      </c>
      <c r="C136" s="8">
        <v>43835</v>
      </c>
      <c r="D136" s="15" t="s">
        <v>13</v>
      </c>
      <c r="E136" s="44">
        <f t="shared" si="29"/>
        <v>10.999999999999998</v>
      </c>
      <c r="F136" s="29">
        <v>103</v>
      </c>
      <c r="G136" s="9">
        <v>72</v>
      </c>
      <c r="H136" s="9">
        <f t="shared" si="27"/>
        <v>92</v>
      </c>
      <c r="I136" s="9">
        <f t="shared" si="28"/>
        <v>-20</v>
      </c>
      <c r="J136" s="47">
        <f t="shared" si="30"/>
        <v>11.099999999999998</v>
      </c>
    </row>
    <row r="137" spans="2:10" outlineLevel="1" x14ac:dyDescent="0.3">
      <c r="B137" s="28" t="s">
        <v>96</v>
      </c>
      <c r="C137" s="8">
        <v>43835</v>
      </c>
      <c r="D137" s="15" t="s">
        <v>13</v>
      </c>
      <c r="E137" s="44">
        <f>J125</f>
        <v>12.299999999999999</v>
      </c>
      <c r="F137" s="29">
        <v>111</v>
      </c>
      <c r="G137" s="9">
        <v>72</v>
      </c>
      <c r="H137" s="9">
        <f t="shared" si="27"/>
        <v>99</v>
      </c>
      <c r="I137" s="9">
        <f t="shared" si="28"/>
        <v>-27</v>
      </c>
      <c r="J137" s="47">
        <f t="shared" si="30"/>
        <v>12.399999999999999</v>
      </c>
    </row>
    <row r="138" spans="2:10" outlineLevel="1" x14ac:dyDescent="0.3">
      <c r="B138" s="28" t="s">
        <v>70</v>
      </c>
      <c r="C138" s="8">
        <v>43835</v>
      </c>
      <c r="D138" s="15" t="s">
        <v>13</v>
      </c>
      <c r="E138" s="44">
        <f>J75</f>
        <v>10.5</v>
      </c>
      <c r="F138" s="29">
        <v>95</v>
      </c>
      <c r="G138" s="9">
        <v>72</v>
      </c>
      <c r="H138" s="9">
        <f t="shared" si="27"/>
        <v>84</v>
      </c>
      <c r="I138" s="9">
        <f t="shared" si="28"/>
        <v>-12</v>
      </c>
      <c r="J138" s="47">
        <f t="shared" si="30"/>
        <v>10.6</v>
      </c>
    </row>
    <row r="139" spans="2:10" outlineLevel="1" x14ac:dyDescent="0.3">
      <c r="B139" s="28" t="s">
        <v>12</v>
      </c>
      <c r="C139" s="8">
        <v>43835</v>
      </c>
      <c r="D139" s="15" t="s">
        <v>13</v>
      </c>
      <c r="E139" s="69">
        <f>J100</f>
        <v>8.1</v>
      </c>
      <c r="F139" s="29">
        <v>84</v>
      </c>
      <c r="G139" s="9">
        <v>72</v>
      </c>
      <c r="H139" s="9">
        <f t="shared" si="27"/>
        <v>76</v>
      </c>
      <c r="I139" s="9">
        <f t="shared" si="28"/>
        <v>-4</v>
      </c>
      <c r="J139" s="47">
        <f t="shared" si="30"/>
        <v>8.1999999999999993</v>
      </c>
    </row>
    <row r="140" spans="2:10" outlineLevel="1" x14ac:dyDescent="0.3">
      <c r="B140" s="28" t="s">
        <v>63</v>
      </c>
      <c r="C140" s="8">
        <v>43835</v>
      </c>
      <c r="D140" s="15" t="s">
        <v>13</v>
      </c>
      <c r="E140" s="69">
        <f>J92</f>
        <v>3.1</v>
      </c>
      <c r="F140" s="29">
        <v>81</v>
      </c>
      <c r="G140" s="9">
        <v>72</v>
      </c>
      <c r="H140" s="9">
        <f t="shared" si="27"/>
        <v>78</v>
      </c>
      <c r="I140" s="9">
        <f t="shared" si="28"/>
        <v>-6</v>
      </c>
      <c r="J140" s="47">
        <f t="shared" si="30"/>
        <v>3.2</v>
      </c>
    </row>
    <row r="141" spans="2:10" outlineLevel="1" x14ac:dyDescent="0.3">
      <c r="B141" s="28" t="str">
        <f>B37</f>
        <v>Polesná Markéta</v>
      </c>
      <c r="C141" s="8">
        <v>43835</v>
      </c>
      <c r="D141" s="15" t="s">
        <v>13</v>
      </c>
      <c r="E141" s="9">
        <f>ROUND(C37/2,1)</f>
        <v>5.8</v>
      </c>
      <c r="F141" s="29">
        <v>87</v>
      </c>
      <c r="G141" s="9">
        <v>72</v>
      </c>
      <c r="H141" s="9">
        <f t="shared" si="27"/>
        <v>81</v>
      </c>
      <c r="I141" s="9">
        <f t="shared" si="28"/>
        <v>-9</v>
      </c>
      <c r="J141" s="47">
        <f t="shared" si="30"/>
        <v>5.8999999999999995</v>
      </c>
    </row>
    <row r="142" spans="2:10" outlineLevel="1" x14ac:dyDescent="0.3">
      <c r="B142" s="28" t="s">
        <v>100</v>
      </c>
      <c r="C142" s="8">
        <v>43835</v>
      </c>
      <c r="D142" s="15" t="s">
        <v>13</v>
      </c>
      <c r="E142" s="9">
        <f>ROUND(C39/2,1)</f>
        <v>4.5</v>
      </c>
      <c r="F142" s="29">
        <v>90</v>
      </c>
      <c r="G142" s="9">
        <v>72</v>
      </c>
      <c r="H142" s="9">
        <f t="shared" si="27"/>
        <v>85</v>
      </c>
      <c r="I142" s="9">
        <f t="shared" si="28"/>
        <v>-13</v>
      </c>
      <c r="J142" s="47">
        <f t="shared" si="30"/>
        <v>4.5999999999999996</v>
      </c>
    </row>
    <row r="143" spans="2:10" outlineLevel="1" x14ac:dyDescent="0.3">
      <c r="B143" s="28" t="s">
        <v>30</v>
      </c>
      <c r="C143" s="8">
        <v>43835</v>
      </c>
      <c r="D143" s="15" t="s">
        <v>13</v>
      </c>
      <c r="E143" s="69">
        <f>J99</f>
        <v>6.8999999999999986</v>
      </c>
      <c r="F143" s="29">
        <v>87</v>
      </c>
      <c r="G143" s="9">
        <v>72</v>
      </c>
      <c r="H143" s="9">
        <f t="shared" si="27"/>
        <v>80</v>
      </c>
      <c r="I143" s="9">
        <f t="shared" si="28"/>
        <v>-8</v>
      </c>
      <c r="J143" s="47">
        <f t="shared" si="30"/>
        <v>6.9999999999999982</v>
      </c>
    </row>
    <row r="144" spans="2:10" outlineLevel="1" x14ac:dyDescent="0.3">
      <c r="B144" s="31" t="str">
        <f>B38</f>
        <v>Skřivánková Zuzana</v>
      </c>
      <c r="C144" s="32">
        <v>43835</v>
      </c>
      <c r="D144" s="33" t="s">
        <v>13</v>
      </c>
      <c r="E144" s="71">
        <f>ROUND(C38/2,1)</f>
        <v>16</v>
      </c>
      <c r="F144" s="35">
        <v>106</v>
      </c>
      <c r="G144" s="34">
        <v>72</v>
      </c>
      <c r="H144" s="34">
        <f t="shared" si="27"/>
        <v>90</v>
      </c>
      <c r="I144" s="34">
        <f t="shared" si="28"/>
        <v>-18</v>
      </c>
      <c r="J144" s="66">
        <f t="shared" si="30"/>
        <v>16.100000000000001</v>
      </c>
    </row>
    <row r="145" spans="2:10" outlineLevel="1" x14ac:dyDescent="0.3">
      <c r="B145" s="28" t="s">
        <v>15</v>
      </c>
      <c r="C145" s="8">
        <v>43842</v>
      </c>
      <c r="D145" s="15" t="s">
        <v>19</v>
      </c>
      <c r="E145" s="29">
        <f t="shared" ref="E145:E150" si="31">J127</f>
        <v>1.1000000000000001</v>
      </c>
      <c r="F145" s="29">
        <v>71</v>
      </c>
      <c r="G145" s="9">
        <v>72</v>
      </c>
      <c r="H145" s="9">
        <f t="shared" si="27"/>
        <v>70</v>
      </c>
      <c r="I145" s="9">
        <f t="shared" si="28"/>
        <v>2</v>
      </c>
      <c r="J145" s="47">
        <f t="shared" si="30"/>
        <v>0.70000000000000007</v>
      </c>
    </row>
    <row r="146" spans="2:10" outlineLevel="1" x14ac:dyDescent="0.3">
      <c r="B146" s="28" t="s">
        <v>35</v>
      </c>
      <c r="C146" s="8">
        <v>43842</v>
      </c>
      <c r="D146" s="15" t="s">
        <v>19</v>
      </c>
      <c r="E146" s="9">
        <f t="shared" si="31"/>
        <v>0.8999999999999998</v>
      </c>
      <c r="F146" s="29">
        <v>77</v>
      </c>
      <c r="G146" s="9">
        <v>72</v>
      </c>
      <c r="H146" s="9">
        <f t="shared" si="27"/>
        <v>76</v>
      </c>
      <c r="I146" s="9">
        <f t="shared" si="28"/>
        <v>-4</v>
      </c>
      <c r="J146" s="47">
        <f t="shared" si="30"/>
        <v>0.99999999999999978</v>
      </c>
    </row>
    <row r="147" spans="2:10" outlineLevel="1" x14ac:dyDescent="0.3">
      <c r="B147" s="28" t="s">
        <v>36</v>
      </c>
      <c r="C147" s="8">
        <v>43842</v>
      </c>
      <c r="D147" s="15" t="s">
        <v>19</v>
      </c>
      <c r="E147" s="9">
        <f t="shared" si="31"/>
        <v>2.1</v>
      </c>
      <c r="F147" s="29">
        <v>70</v>
      </c>
      <c r="G147" s="9">
        <v>72</v>
      </c>
      <c r="H147" s="9">
        <f t="shared" si="27"/>
        <v>68</v>
      </c>
      <c r="I147" s="9">
        <f t="shared" si="28"/>
        <v>4</v>
      </c>
      <c r="J147" s="47">
        <f t="shared" si="30"/>
        <v>1.3</v>
      </c>
    </row>
    <row r="148" spans="2:10" outlineLevel="1" x14ac:dyDescent="0.3">
      <c r="B148" s="28" t="s">
        <v>37</v>
      </c>
      <c r="C148" s="8">
        <v>43842</v>
      </c>
      <c r="D148" s="15" t="s">
        <v>19</v>
      </c>
      <c r="E148" s="9">
        <f t="shared" si="31"/>
        <v>6.1</v>
      </c>
      <c r="F148" s="29">
        <v>81</v>
      </c>
      <c r="G148" s="9">
        <v>72</v>
      </c>
      <c r="H148" s="9">
        <f t="shared" si="27"/>
        <v>75</v>
      </c>
      <c r="I148" s="9">
        <f t="shared" si="28"/>
        <v>-3</v>
      </c>
      <c r="J148" s="47">
        <f t="shared" si="30"/>
        <v>6.1</v>
      </c>
    </row>
    <row r="149" spans="2:10" outlineLevel="1" x14ac:dyDescent="0.3">
      <c r="B149" s="28" t="s">
        <v>8</v>
      </c>
      <c r="C149" s="15">
        <v>43842</v>
      </c>
      <c r="D149" s="15" t="s">
        <v>19</v>
      </c>
      <c r="E149" s="29">
        <f t="shared" si="31"/>
        <v>3.5999999999999996</v>
      </c>
      <c r="F149" s="29">
        <v>72</v>
      </c>
      <c r="G149" s="29">
        <v>72</v>
      </c>
      <c r="H149" s="9">
        <f t="shared" si="27"/>
        <v>68</v>
      </c>
      <c r="I149" s="9">
        <f t="shared" si="28"/>
        <v>4</v>
      </c>
      <c r="J149" s="47">
        <f t="shared" si="30"/>
        <v>2.8</v>
      </c>
    </row>
    <row r="150" spans="2:10" outlineLevel="1" x14ac:dyDescent="0.3">
      <c r="B150" s="28" t="s">
        <v>87</v>
      </c>
      <c r="C150" s="15">
        <v>43842</v>
      </c>
      <c r="D150" s="15" t="s">
        <v>19</v>
      </c>
      <c r="E150" s="29">
        <f t="shared" si="31"/>
        <v>5.8999999999999986</v>
      </c>
      <c r="F150" s="29">
        <v>89</v>
      </c>
      <c r="G150" s="29">
        <v>72</v>
      </c>
      <c r="H150" s="9">
        <f t="shared" si="27"/>
        <v>83</v>
      </c>
      <c r="I150" s="9">
        <f t="shared" si="28"/>
        <v>-11</v>
      </c>
      <c r="J150" s="47">
        <f t="shared" si="30"/>
        <v>5.9999999999999982</v>
      </c>
    </row>
    <row r="151" spans="2:10" outlineLevel="1" x14ac:dyDescent="0.3">
      <c r="B151" s="28" t="s">
        <v>60</v>
      </c>
      <c r="C151" s="15">
        <v>43842</v>
      </c>
      <c r="D151" s="15" t="s">
        <v>19</v>
      </c>
      <c r="E151" s="29">
        <f t="shared" ref="E151:E156" si="32">J134</f>
        <v>6.4999999999999982</v>
      </c>
      <c r="F151" s="29">
        <v>86</v>
      </c>
      <c r="G151" s="29">
        <v>72</v>
      </c>
      <c r="H151" s="9">
        <f t="shared" si="27"/>
        <v>79</v>
      </c>
      <c r="I151" s="9">
        <f t="shared" si="28"/>
        <v>-7</v>
      </c>
      <c r="J151" s="47">
        <f t="shared" si="30"/>
        <v>6.5999999999999979</v>
      </c>
    </row>
    <row r="152" spans="2:10" outlineLevel="1" x14ac:dyDescent="0.3">
      <c r="B152" s="28" t="s">
        <v>83</v>
      </c>
      <c r="C152" s="15">
        <v>43842</v>
      </c>
      <c r="D152" s="15" t="s">
        <v>19</v>
      </c>
      <c r="E152" s="29">
        <f t="shared" si="32"/>
        <v>8.8999999999999986</v>
      </c>
      <c r="F152" s="29">
        <v>85</v>
      </c>
      <c r="G152" s="29">
        <v>72</v>
      </c>
      <c r="H152" s="9">
        <f t="shared" si="27"/>
        <v>76</v>
      </c>
      <c r="I152" s="9">
        <f t="shared" si="28"/>
        <v>-4</v>
      </c>
      <c r="J152" s="47">
        <f t="shared" si="30"/>
        <v>8.9999999999999982</v>
      </c>
    </row>
    <row r="153" spans="2:10" outlineLevel="1" x14ac:dyDescent="0.3">
      <c r="B153" s="28" t="s">
        <v>43</v>
      </c>
      <c r="C153" s="15">
        <v>43842</v>
      </c>
      <c r="D153" s="15" t="s">
        <v>19</v>
      </c>
      <c r="E153" s="29">
        <f t="shared" si="32"/>
        <v>11.099999999999998</v>
      </c>
      <c r="F153" s="29">
        <v>88</v>
      </c>
      <c r="G153" s="29">
        <v>72</v>
      </c>
      <c r="H153" s="9">
        <f t="shared" si="27"/>
        <v>77</v>
      </c>
      <c r="I153" s="9">
        <f t="shared" si="28"/>
        <v>-5</v>
      </c>
      <c r="J153" s="47">
        <f t="shared" si="30"/>
        <v>11.199999999999998</v>
      </c>
    </row>
    <row r="154" spans="2:10" outlineLevel="1" x14ac:dyDescent="0.3">
      <c r="B154" s="28" t="s">
        <v>96</v>
      </c>
      <c r="C154" s="15">
        <v>43842</v>
      </c>
      <c r="D154" s="15" t="s">
        <v>19</v>
      </c>
      <c r="E154" s="29">
        <f t="shared" si="32"/>
        <v>12.399999999999999</v>
      </c>
      <c r="F154" s="29">
        <v>101</v>
      </c>
      <c r="G154" s="29">
        <v>72</v>
      </c>
      <c r="H154" s="9">
        <f t="shared" si="27"/>
        <v>89</v>
      </c>
      <c r="I154" s="9">
        <f t="shared" si="28"/>
        <v>-17</v>
      </c>
      <c r="J154" s="47">
        <f t="shared" si="30"/>
        <v>12.499999999999998</v>
      </c>
    </row>
    <row r="155" spans="2:10" outlineLevel="1" x14ac:dyDescent="0.3">
      <c r="B155" s="28" t="s">
        <v>70</v>
      </c>
      <c r="C155" s="15">
        <v>43842</v>
      </c>
      <c r="D155" s="15" t="s">
        <v>19</v>
      </c>
      <c r="E155" s="29">
        <f t="shared" si="32"/>
        <v>10.6</v>
      </c>
      <c r="F155" s="29">
        <v>101</v>
      </c>
      <c r="G155" s="29">
        <v>72</v>
      </c>
      <c r="H155" s="9">
        <f t="shared" si="27"/>
        <v>90</v>
      </c>
      <c r="I155" s="9">
        <f t="shared" si="28"/>
        <v>-18</v>
      </c>
      <c r="J155" s="47">
        <f t="shared" si="30"/>
        <v>10.7</v>
      </c>
    </row>
    <row r="156" spans="2:10" outlineLevel="1" x14ac:dyDescent="0.3">
      <c r="B156" s="28" t="s">
        <v>12</v>
      </c>
      <c r="C156" s="15">
        <v>43842</v>
      </c>
      <c r="D156" s="15" t="s">
        <v>19</v>
      </c>
      <c r="E156" s="29">
        <f t="shared" si="32"/>
        <v>8.1999999999999993</v>
      </c>
      <c r="F156" s="29">
        <v>89</v>
      </c>
      <c r="G156" s="29">
        <v>72</v>
      </c>
      <c r="H156" s="9">
        <f t="shared" si="27"/>
        <v>81</v>
      </c>
      <c r="I156" s="9">
        <f t="shared" si="28"/>
        <v>-9</v>
      </c>
      <c r="J156" s="47">
        <f t="shared" si="30"/>
        <v>8.2999999999999989</v>
      </c>
    </row>
    <row r="157" spans="2:10" outlineLevel="1" x14ac:dyDescent="0.3">
      <c r="B157" s="28" t="s">
        <v>30</v>
      </c>
      <c r="C157" s="15">
        <v>43842</v>
      </c>
      <c r="D157" s="15" t="s">
        <v>19</v>
      </c>
      <c r="E157" s="69">
        <f>J143</f>
        <v>6.9999999999999982</v>
      </c>
      <c r="F157" s="29">
        <v>83</v>
      </c>
      <c r="G157" s="29">
        <v>72</v>
      </c>
      <c r="H157" s="9">
        <f t="shared" si="27"/>
        <v>76</v>
      </c>
      <c r="I157" s="9">
        <f t="shared" si="28"/>
        <v>-4</v>
      </c>
      <c r="J157" s="47">
        <f t="shared" si="30"/>
        <v>7.0999999999999979</v>
      </c>
    </row>
    <row r="158" spans="2:10" outlineLevel="1" x14ac:dyDescent="0.3">
      <c r="B158" s="28" t="s">
        <v>86</v>
      </c>
      <c r="C158" s="15">
        <v>43842</v>
      </c>
      <c r="D158" s="15" t="s">
        <v>19</v>
      </c>
      <c r="E158" s="69">
        <f>J123</f>
        <v>3.3000000000000003</v>
      </c>
      <c r="F158" s="29">
        <v>85</v>
      </c>
      <c r="G158" s="29">
        <v>72</v>
      </c>
      <c r="H158" s="9">
        <f t="shared" si="27"/>
        <v>82</v>
      </c>
      <c r="I158" s="9">
        <f t="shared" si="28"/>
        <v>-10</v>
      </c>
      <c r="J158" s="47">
        <f t="shared" si="30"/>
        <v>3.4000000000000004</v>
      </c>
    </row>
    <row r="159" spans="2:10" outlineLevel="1" x14ac:dyDescent="0.3">
      <c r="B159" s="28" t="s">
        <v>101</v>
      </c>
      <c r="C159" s="15">
        <v>43842</v>
      </c>
      <c r="D159" s="15" t="s">
        <v>19</v>
      </c>
      <c r="E159" s="69">
        <f>ROUND(C40/2,1)</f>
        <v>5</v>
      </c>
      <c r="F159" s="29">
        <v>90</v>
      </c>
      <c r="G159" s="29">
        <v>72</v>
      </c>
      <c r="H159" s="9">
        <f t="shared" si="27"/>
        <v>85</v>
      </c>
      <c r="I159" s="9">
        <f t="shared" si="28"/>
        <v>-13</v>
      </c>
      <c r="J159" s="47">
        <f t="shared" si="30"/>
        <v>5.0999999999999996</v>
      </c>
    </row>
    <row r="160" spans="2:10" outlineLevel="1" x14ac:dyDescent="0.3">
      <c r="B160" s="37" t="s">
        <v>14</v>
      </c>
      <c r="C160" s="16">
        <v>43849</v>
      </c>
      <c r="D160" s="16" t="s">
        <v>32</v>
      </c>
      <c r="E160" s="73">
        <f>J126</f>
        <v>3.4</v>
      </c>
      <c r="F160" s="18">
        <v>82</v>
      </c>
      <c r="G160" s="18">
        <v>72</v>
      </c>
      <c r="H160" s="38">
        <f>F160-ROUND(E160,0)</f>
        <v>79</v>
      </c>
      <c r="I160" s="38">
        <f>G160-H160</f>
        <v>-7</v>
      </c>
      <c r="J160" s="65">
        <f t="shared" si="30"/>
        <v>3.5</v>
      </c>
    </row>
    <row r="161" spans="2:10" outlineLevel="1" x14ac:dyDescent="0.3">
      <c r="B161" s="28" t="s">
        <v>15</v>
      </c>
      <c r="C161" s="15">
        <v>43849</v>
      </c>
      <c r="D161" s="15" t="s">
        <v>32</v>
      </c>
      <c r="E161" s="69">
        <f>J145</f>
        <v>0.70000000000000007</v>
      </c>
      <c r="F161" s="29">
        <v>77</v>
      </c>
      <c r="G161" s="29">
        <v>72</v>
      </c>
      <c r="H161" s="9">
        <f t="shared" ref="H161:H244" si="33">F161-ROUND(E161,0)</f>
        <v>76</v>
      </c>
      <c r="I161" s="9">
        <f t="shared" ref="I161:I244" si="34">G161-H161</f>
        <v>-4</v>
      </c>
      <c r="J161" s="47">
        <f t="shared" si="30"/>
        <v>0.8</v>
      </c>
    </row>
    <row r="162" spans="2:10" outlineLevel="1" x14ac:dyDescent="0.3">
      <c r="B162" s="28" t="s">
        <v>35</v>
      </c>
      <c r="C162" s="15">
        <v>43849</v>
      </c>
      <c r="D162" s="15" t="s">
        <v>32</v>
      </c>
      <c r="E162" s="69">
        <f>J146</f>
        <v>0.99999999999999978</v>
      </c>
      <c r="F162" s="29">
        <v>78</v>
      </c>
      <c r="G162" s="29">
        <v>72</v>
      </c>
      <c r="H162" s="9">
        <f t="shared" si="33"/>
        <v>77</v>
      </c>
      <c r="I162" s="9">
        <f t="shared" si="34"/>
        <v>-5</v>
      </c>
      <c r="J162" s="47">
        <f t="shared" si="30"/>
        <v>1.0999999999999999</v>
      </c>
    </row>
    <row r="163" spans="2:10" outlineLevel="1" x14ac:dyDescent="0.3">
      <c r="B163" s="28" t="s">
        <v>36</v>
      </c>
      <c r="C163" s="15">
        <v>43849</v>
      </c>
      <c r="D163" s="15" t="s">
        <v>32</v>
      </c>
      <c r="E163" s="69">
        <f t="shared" ref="E163:E172" si="35">J147</f>
        <v>1.3</v>
      </c>
      <c r="F163" s="29">
        <v>78</v>
      </c>
      <c r="G163" s="29">
        <v>72</v>
      </c>
      <c r="H163" s="9">
        <f t="shared" si="33"/>
        <v>77</v>
      </c>
      <c r="I163" s="9">
        <f t="shared" si="34"/>
        <v>-5</v>
      </c>
      <c r="J163" s="47">
        <f t="shared" si="30"/>
        <v>1.4000000000000001</v>
      </c>
    </row>
    <row r="164" spans="2:10" outlineLevel="1" x14ac:dyDescent="0.3">
      <c r="B164" s="28" t="s">
        <v>37</v>
      </c>
      <c r="C164" s="15">
        <v>43849</v>
      </c>
      <c r="D164" s="15" t="s">
        <v>32</v>
      </c>
      <c r="E164" s="69">
        <f t="shared" si="35"/>
        <v>6.1</v>
      </c>
      <c r="F164" s="29">
        <v>76</v>
      </c>
      <c r="G164" s="29">
        <v>72</v>
      </c>
      <c r="H164" s="9">
        <f t="shared" si="33"/>
        <v>70</v>
      </c>
      <c r="I164" s="9">
        <f t="shared" si="34"/>
        <v>2</v>
      </c>
      <c r="J164" s="47">
        <f t="shared" si="30"/>
        <v>5.6999999999999993</v>
      </c>
    </row>
    <row r="165" spans="2:10" outlineLevel="1" x14ac:dyDescent="0.3">
      <c r="B165" s="28" t="s">
        <v>8</v>
      </c>
      <c r="C165" s="15">
        <v>43849</v>
      </c>
      <c r="D165" s="15" t="s">
        <v>32</v>
      </c>
      <c r="E165" s="69">
        <f t="shared" si="35"/>
        <v>2.8</v>
      </c>
      <c r="F165" s="29">
        <v>74</v>
      </c>
      <c r="G165" s="29">
        <v>72</v>
      </c>
      <c r="H165" s="9">
        <f t="shared" si="33"/>
        <v>71</v>
      </c>
      <c r="I165" s="9">
        <f t="shared" si="34"/>
        <v>1</v>
      </c>
      <c r="J165" s="47">
        <f t="shared" si="30"/>
        <v>2.5999999999999996</v>
      </c>
    </row>
    <row r="166" spans="2:10" outlineLevel="1" x14ac:dyDescent="0.3">
      <c r="B166" s="28" t="s">
        <v>87</v>
      </c>
      <c r="C166" s="15">
        <v>43849</v>
      </c>
      <c r="D166" s="15" t="s">
        <v>32</v>
      </c>
      <c r="E166" s="69">
        <f t="shared" si="35"/>
        <v>5.9999999999999982</v>
      </c>
      <c r="F166" s="29">
        <v>83</v>
      </c>
      <c r="G166" s="29">
        <v>72</v>
      </c>
      <c r="H166" s="9">
        <f t="shared" si="33"/>
        <v>77</v>
      </c>
      <c r="I166" s="9">
        <f t="shared" si="34"/>
        <v>-5</v>
      </c>
      <c r="J166" s="47">
        <f t="shared" si="30"/>
        <v>6.0999999999999979</v>
      </c>
    </row>
    <row r="167" spans="2:10" outlineLevel="1" x14ac:dyDescent="0.3">
      <c r="B167" s="28" t="s">
        <v>60</v>
      </c>
      <c r="C167" s="15">
        <v>43849</v>
      </c>
      <c r="D167" s="15" t="s">
        <v>32</v>
      </c>
      <c r="E167" s="69">
        <f t="shared" si="35"/>
        <v>6.5999999999999979</v>
      </c>
      <c r="F167" s="29">
        <v>89</v>
      </c>
      <c r="G167" s="29">
        <v>72</v>
      </c>
      <c r="H167" s="9">
        <f t="shared" si="33"/>
        <v>82</v>
      </c>
      <c r="I167" s="9">
        <f t="shared" si="34"/>
        <v>-10</v>
      </c>
      <c r="J167" s="47">
        <f t="shared" si="30"/>
        <v>6.6999999999999975</v>
      </c>
    </row>
    <row r="168" spans="2:10" outlineLevel="1" x14ac:dyDescent="0.3">
      <c r="B168" s="28" t="s">
        <v>83</v>
      </c>
      <c r="C168" s="15">
        <v>43849</v>
      </c>
      <c r="D168" s="15" t="s">
        <v>32</v>
      </c>
      <c r="E168" s="69">
        <f t="shared" si="35"/>
        <v>8.9999999999999982</v>
      </c>
      <c r="F168" s="29">
        <v>102</v>
      </c>
      <c r="G168" s="29">
        <v>72</v>
      </c>
      <c r="H168" s="9">
        <f t="shared" si="33"/>
        <v>93</v>
      </c>
      <c r="I168" s="9">
        <f t="shared" si="34"/>
        <v>-21</v>
      </c>
      <c r="J168" s="47">
        <f t="shared" si="30"/>
        <v>9.0999999999999979</v>
      </c>
    </row>
    <row r="169" spans="2:10" outlineLevel="1" x14ac:dyDescent="0.3">
      <c r="B169" s="28" t="s">
        <v>43</v>
      </c>
      <c r="C169" s="15">
        <v>43849</v>
      </c>
      <c r="D169" s="15" t="s">
        <v>32</v>
      </c>
      <c r="E169" s="69">
        <f t="shared" si="35"/>
        <v>11.199999999999998</v>
      </c>
      <c r="F169" s="29">
        <v>98</v>
      </c>
      <c r="G169" s="29">
        <v>72</v>
      </c>
      <c r="H169" s="9">
        <f t="shared" si="33"/>
        <v>87</v>
      </c>
      <c r="I169" s="9">
        <f t="shared" si="34"/>
        <v>-15</v>
      </c>
      <c r="J169" s="47">
        <f t="shared" si="30"/>
        <v>11.299999999999997</v>
      </c>
    </row>
    <row r="170" spans="2:10" outlineLevel="1" x14ac:dyDescent="0.3">
      <c r="B170" s="28" t="s">
        <v>96</v>
      </c>
      <c r="C170" s="15">
        <v>43849</v>
      </c>
      <c r="D170" s="15" t="s">
        <v>32</v>
      </c>
      <c r="E170" s="69">
        <f t="shared" si="35"/>
        <v>12.499999999999998</v>
      </c>
      <c r="F170" s="29">
        <v>107</v>
      </c>
      <c r="G170" s="29">
        <v>72</v>
      </c>
      <c r="H170" s="9">
        <f t="shared" si="33"/>
        <v>94</v>
      </c>
      <c r="I170" s="9">
        <f t="shared" si="34"/>
        <v>-22</v>
      </c>
      <c r="J170" s="47">
        <f t="shared" si="30"/>
        <v>12.599999999999998</v>
      </c>
    </row>
    <row r="171" spans="2:10" outlineLevel="1" x14ac:dyDescent="0.3">
      <c r="B171" s="28" t="s">
        <v>70</v>
      </c>
      <c r="C171" s="8">
        <v>43849</v>
      </c>
      <c r="D171" s="15" t="s">
        <v>32</v>
      </c>
      <c r="E171" s="44">
        <f t="shared" si="35"/>
        <v>10.7</v>
      </c>
      <c r="F171" s="29">
        <v>101</v>
      </c>
      <c r="G171" s="29">
        <v>72</v>
      </c>
      <c r="H171" s="9">
        <f t="shared" si="33"/>
        <v>90</v>
      </c>
      <c r="I171" s="9">
        <f t="shared" si="34"/>
        <v>-18</v>
      </c>
      <c r="J171" s="47">
        <f t="shared" si="30"/>
        <v>10.799999999999999</v>
      </c>
    </row>
    <row r="172" spans="2:10" outlineLevel="1" x14ac:dyDescent="0.3">
      <c r="B172" s="28" t="s">
        <v>12</v>
      </c>
      <c r="C172" s="8">
        <v>43849</v>
      </c>
      <c r="D172" s="15" t="s">
        <v>32</v>
      </c>
      <c r="E172" s="44">
        <f t="shared" si="35"/>
        <v>8.2999999999999989</v>
      </c>
      <c r="F172" s="29">
        <v>91</v>
      </c>
      <c r="G172" s="29">
        <v>72</v>
      </c>
      <c r="H172" s="9">
        <f t="shared" si="33"/>
        <v>83</v>
      </c>
      <c r="I172" s="9">
        <f t="shared" si="34"/>
        <v>-11</v>
      </c>
      <c r="J172" s="47">
        <f t="shared" si="30"/>
        <v>8.3999999999999986</v>
      </c>
    </row>
    <row r="173" spans="2:10" outlineLevel="1" x14ac:dyDescent="0.3">
      <c r="B173" s="28" t="s">
        <v>86</v>
      </c>
      <c r="C173" s="8">
        <v>43849</v>
      </c>
      <c r="D173" s="15" t="s">
        <v>32</v>
      </c>
      <c r="E173" s="44">
        <f>J158</f>
        <v>3.4000000000000004</v>
      </c>
      <c r="F173" s="29">
        <v>79</v>
      </c>
      <c r="G173" s="29">
        <v>72</v>
      </c>
      <c r="H173" s="9">
        <f t="shared" si="33"/>
        <v>76</v>
      </c>
      <c r="I173" s="9">
        <f t="shared" si="34"/>
        <v>-4</v>
      </c>
      <c r="J173" s="47">
        <f t="shared" si="30"/>
        <v>3.5000000000000004</v>
      </c>
    </row>
    <row r="174" spans="2:10" outlineLevel="1" x14ac:dyDescent="0.3">
      <c r="B174" s="28" t="s">
        <v>101</v>
      </c>
      <c r="C174" s="8">
        <v>43849</v>
      </c>
      <c r="D174" s="15" t="s">
        <v>32</v>
      </c>
      <c r="E174" s="69">
        <f>J159</f>
        <v>5.0999999999999996</v>
      </c>
      <c r="F174" s="29">
        <v>87</v>
      </c>
      <c r="G174" s="29">
        <v>72</v>
      </c>
      <c r="H174" s="9">
        <f t="shared" si="33"/>
        <v>82</v>
      </c>
      <c r="I174" s="9">
        <f t="shared" si="34"/>
        <v>-10</v>
      </c>
      <c r="J174" s="47">
        <f t="shared" si="30"/>
        <v>5.1999999999999993</v>
      </c>
    </row>
    <row r="175" spans="2:10" outlineLevel="1" x14ac:dyDescent="0.3">
      <c r="B175" s="28" t="s">
        <v>41</v>
      </c>
      <c r="C175" s="8">
        <v>43849</v>
      </c>
      <c r="D175" s="15" t="s">
        <v>32</v>
      </c>
      <c r="E175" s="69">
        <f>J133</f>
        <v>2.2999999999999998</v>
      </c>
      <c r="F175" s="29">
        <v>73</v>
      </c>
      <c r="G175" s="29">
        <v>72</v>
      </c>
      <c r="H175" s="9">
        <f t="shared" si="33"/>
        <v>71</v>
      </c>
      <c r="I175" s="9">
        <f t="shared" si="34"/>
        <v>1</v>
      </c>
      <c r="J175" s="47">
        <f t="shared" si="30"/>
        <v>2.0999999999999996</v>
      </c>
    </row>
    <row r="176" spans="2:10" outlineLevel="1" x14ac:dyDescent="0.3">
      <c r="B176" s="28" t="s">
        <v>93</v>
      </c>
      <c r="C176" s="8">
        <v>43849</v>
      </c>
      <c r="D176" s="15" t="s">
        <v>32</v>
      </c>
      <c r="E176" s="69">
        <f>J110</f>
        <v>5.4</v>
      </c>
      <c r="F176" s="29">
        <v>90</v>
      </c>
      <c r="G176" s="29">
        <v>72</v>
      </c>
      <c r="H176" s="9">
        <f t="shared" si="33"/>
        <v>85</v>
      </c>
      <c r="I176" s="9">
        <f t="shared" si="34"/>
        <v>-13</v>
      </c>
      <c r="J176" s="47">
        <f t="shared" si="30"/>
        <v>5.5</v>
      </c>
    </row>
    <row r="177" spans="2:12" outlineLevel="1" x14ac:dyDescent="0.3">
      <c r="B177" s="28" t="str">
        <f>B41</f>
        <v>Zago Gianluca</v>
      </c>
      <c r="C177" s="8">
        <v>43849</v>
      </c>
      <c r="D177" s="15" t="s">
        <v>32</v>
      </c>
      <c r="E177" s="69">
        <f>ROUND(C41/2,1)</f>
        <v>5.2</v>
      </c>
      <c r="F177" s="29">
        <v>98</v>
      </c>
      <c r="G177" s="29">
        <v>72</v>
      </c>
      <c r="H177" s="9">
        <f t="shared" si="33"/>
        <v>93</v>
      </c>
      <c r="I177" s="9">
        <f t="shared" si="34"/>
        <v>-21</v>
      </c>
      <c r="J177" s="47">
        <f t="shared" si="30"/>
        <v>5.3</v>
      </c>
    </row>
    <row r="178" spans="2:12" outlineLevel="1" x14ac:dyDescent="0.3">
      <c r="B178" s="31" t="str">
        <f>B45</f>
        <v>Grňa Martin</v>
      </c>
      <c r="C178" s="32">
        <v>43849</v>
      </c>
      <c r="D178" s="33" t="s">
        <v>32</v>
      </c>
      <c r="E178" s="74">
        <f>ROUND(C45/2,1)</f>
        <v>2.1</v>
      </c>
      <c r="F178" s="35">
        <v>91</v>
      </c>
      <c r="G178" s="35">
        <v>72</v>
      </c>
      <c r="H178" s="34">
        <f t="shared" si="33"/>
        <v>89</v>
      </c>
      <c r="I178" s="34">
        <f t="shared" si="34"/>
        <v>-17</v>
      </c>
      <c r="J178" s="66">
        <f t="shared" si="30"/>
        <v>2.2000000000000002</v>
      </c>
    </row>
    <row r="179" spans="2:12" outlineLevel="1" x14ac:dyDescent="0.3">
      <c r="B179" s="37" t="s">
        <v>14</v>
      </c>
      <c r="C179" s="1">
        <v>43856</v>
      </c>
      <c r="D179" s="15" t="s">
        <v>104</v>
      </c>
      <c r="E179" s="75">
        <f>J160</f>
        <v>3.5</v>
      </c>
      <c r="F179" s="29">
        <v>75</v>
      </c>
      <c r="G179" s="29">
        <v>72</v>
      </c>
      <c r="H179" s="29">
        <f t="shared" si="33"/>
        <v>71</v>
      </c>
      <c r="I179" s="29">
        <f t="shared" si="34"/>
        <v>1</v>
      </c>
      <c r="J179" s="67">
        <f t="shared" si="30"/>
        <v>3.3</v>
      </c>
    </row>
    <row r="180" spans="2:12" outlineLevel="1" x14ac:dyDescent="0.3">
      <c r="B180" s="28" t="s">
        <v>15</v>
      </c>
      <c r="C180" s="1">
        <v>43856</v>
      </c>
      <c r="D180" s="15" t="s">
        <v>104</v>
      </c>
      <c r="E180" s="75">
        <f t="shared" ref="E180:E187" si="36">J161</f>
        <v>0.8</v>
      </c>
      <c r="F180" s="29">
        <v>73</v>
      </c>
      <c r="G180" s="29">
        <v>72</v>
      </c>
      <c r="H180" s="29">
        <f t="shared" si="33"/>
        <v>72</v>
      </c>
      <c r="I180" s="29">
        <f t="shared" si="34"/>
        <v>0</v>
      </c>
      <c r="J180" s="67">
        <f t="shared" si="30"/>
        <v>0.8</v>
      </c>
      <c r="L180" s="15"/>
    </row>
    <row r="181" spans="2:12" outlineLevel="1" x14ac:dyDescent="0.3">
      <c r="B181" s="28" t="s">
        <v>35</v>
      </c>
      <c r="C181" s="1">
        <v>43856</v>
      </c>
      <c r="D181" s="15" t="s">
        <v>104</v>
      </c>
      <c r="E181" s="75">
        <f t="shared" si="36"/>
        <v>1.0999999999999999</v>
      </c>
      <c r="F181" s="29">
        <v>70</v>
      </c>
      <c r="G181" s="29">
        <v>72</v>
      </c>
      <c r="H181" s="29">
        <f t="shared" si="33"/>
        <v>69</v>
      </c>
      <c r="I181" s="29">
        <f t="shared" si="34"/>
        <v>3</v>
      </c>
      <c r="J181" s="67">
        <f t="shared" si="30"/>
        <v>0.49999999999999978</v>
      </c>
      <c r="L181" s="29"/>
    </row>
    <row r="182" spans="2:12" outlineLevel="1" x14ac:dyDescent="0.3">
      <c r="B182" s="28" t="s">
        <v>36</v>
      </c>
      <c r="C182" s="1">
        <v>43856</v>
      </c>
      <c r="D182" s="15" t="s">
        <v>104</v>
      </c>
      <c r="E182" s="75">
        <f t="shared" si="36"/>
        <v>1.4000000000000001</v>
      </c>
      <c r="F182" s="29">
        <v>71</v>
      </c>
      <c r="G182" s="29">
        <v>72</v>
      </c>
      <c r="H182" s="29">
        <f t="shared" si="33"/>
        <v>70</v>
      </c>
      <c r="I182" s="29">
        <f t="shared" si="34"/>
        <v>2</v>
      </c>
      <c r="J182" s="67">
        <f t="shared" si="30"/>
        <v>1</v>
      </c>
    </row>
    <row r="183" spans="2:12" outlineLevel="1" x14ac:dyDescent="0.3">
      <c r="B183" s="28" t="s">
        <v>37</v>
      </c>
      <c r="C183" s="1">
        <v>43856</v>
      </c>
      <c r="D183" s="15" t="s">
        <v>104</v>
      </c>
      <c r="E183" s="75">
        <f t="shared" si="36"/>
        <v>5.6999999999999993</v>
      </c>
      <c r="F183" s="29">
        <v>73</v>
      </c>
      <c r="G183" s="29">
        <v>72</v>
      </c>
      <c r="H183" s="29">
        <f t="shared" si="33"/>
        <v>67</v>
      </c>
      <c r="I183" s="29">
        <f t="shared" si="34"/>
        <v>5</v>
      </c>
      <c r="J183" s="67">
        <f t="shared" si="30"/>
        <v>4.6999999999999993</v>
      </c>
    </row>
    <row r="184" spans="2:12" outlineLevel="1" x14ac:dyDescent="0.3">
      <c r="B184" s="28" t="s">
        <v>8</v>
      </c>
      <c r="C184" s="1">
        <v>43856</v>
      </c>
      <c r="D184" s="15" t="s">
        <v>104</v>
      </c>
      <c r="E184" s="75">
        <f t="shared" si="36"/>
        <v>2.5999999999999996</v>
      </c>
      <c r="F184" s="29">
        <v>75</v>
      </c>
      <c r="G184" s="29">
        <v>72</v>
      </c>
      <c r="H184" s="29">
        <f t="shared" si="33"/>
        <v>72</v>
      </c>
      <c r="I184" s="29">
        <f t="shared" si="34"/>
        <v>0</v>
      </c>
      <c r="J184" s="67">
        <f t="shared" si="30"/>
        <v>2.5999999999999996</v>
      </c>
    </row>
    <row r="185" spans="2:12" outlineLevel="1" x14ac:dyDescent="0.3">
      <c r="B185" s="28" t="s">
        <v>87</v>
      </c>
      <c r="C185" s="1">
        <v>43856</v>
      </c>
      <c r="D185" s="15" t="s">
        <v>104</v>
      </c>
      <c r="E185" s="75">
        <f t="shared" si="36"/>
        <v>6.0999999999999979</v>
      </c>
      <c r="F185" s="29">
        <v>80</v>
      </c>
      <c r="G185" s="29">
        <v>72</v>
      </c>
      <c r="H185" s="29">
        <f t="shared" si="33"/>
        <v>74</v>
      </c>
      <c r="I185" s="29">
        <f t="shared" si="34"/>
        <v>-2</v>
      </c>
      <c r="J185" s="67">
        <f t="shared" si="30"/>
        <v>6.0999999999999979</v>
      </c>
    </row>
    <row r="186" spans="2:12" outlineLevel="1" x14ac:dyDescent="0.3">
      <c r="B186" s="28" t="s">
        <v>60</v>
      </c>
      <c r="C186" s="1">
        <v>43856</v>
      </c>
      <c r="D186" s="15" t="s">
        <v>104</v>
      </c>
      <c r="E186" s="75">
        <f t="shared" si="36"/>
        <v>6.6999999999999975</v>
      </c>
      <c r="F186" s="29">
        <v>80</v>
      </c>
      <c r="G186" s="29">
        <v>72</v>
      </c>
      <c r="H186" s="29">
        <f t="shared" si="33"/>
        <v>73</v>
      </c>
      <c r="I186" s="29">
        <f t="shared" si="34"/>
        <v>-1</v>
      </c>
      <c r="J186" s="67">
        <f t="shared" si="30"/>
        <v>6.6999999999999975</v>
      </c>
    </row>
    <row r="187" spans="2:12" outlineLevel="1" x14ac:dyDescent="0.3">
      <c r="B187" s="28" t="s">
        <v>83</v>
      </c>
      <c r="C187" s="1">
        <v>43856</v>
      </c>
      <c r="D187" s="15" t="s">
        <v>104</v>
      </c>
      <c r="E187" s="75">
        <f t="shared" si="36"/>
        <v>9.0999999999999979</v>
      </c>
      <c r="F187" s="29">
        <v>81</v>
      </c>
      <c r="G187" s="29">
        <v>72</v>
      </c>
      <c r="H187" s="29">
        <f t="shared" si="33"/>
        <v>72</v>
      </c>
      <c r="I187" s="29">
        <f t="shared" si="34"/>
        <v>0</v>
      </c>
      <c r="J187" s="67">
        <f t="shared" si="30"/>
        <v>9.0999999999999979</v>
      </c>
    </row>
    <row r="188" spans="2:12" outlineLevel="1" x14ac:dyDescent="0.3">
      <c r="B188" s="28" t="s">
        <v>96</v>
      </c>
      <c r="C188" s="1">
        <v>43856</v>
      </c>
      <c r="D188" s="15" t="s">
        <v>104</v>
      </c>
      <c r="E188" s="75">
        <f>J170</f>
        <v>12.599999999999998</v>
      </c>
      <c r="F188" s="29">
        <v>93</v>
      </c>
      <c r="G188" s="29">
        <v>72</v>
      </c>
      <c r="H188" s="29">
        <f t="shared" si="33"/>
        <v>80</v>
      </c>
      <c r="I188" s="29">
        <f t="shared" si="34"/>
        <v>-8</v>
      </c>
      <c r="J188" s="67">
        <f t="shared" si="30"/>
        <v>12.699999999999998</v>
      </c>
    </row>
    <row r="189" spans="2:12" outlineLevel="1" x14ac:dyDescent="0.3">
      <c r="B189" s="28" t="s">
        <v>12</v>
      </c>
      <c r="C189" s="1">
        <v>43856</v>
      </c>
      <c r="D189" s="15" t="s">
        <v>104</v>
      </c>
      <c r="E189" s="75">
        <f>J172</f>
        <v>8.3999999999999986</v>
      </c>
      <c r="F189" s="29">
        <v>85</v>
      </c>
      <c r="G189" s="29">
        <v>72</v>
      </c>
      <c r="H189" s="29">
        <f t="shared" si="33"/>
        <v>77</v>
      </c>
      <c r="I189" s="29">
        <f t="shared" si="34"/>
        <v>-5</v>
      </c>
      <c r="J189" s="67">
        <f t="shared" si="30"/>
        <v>8.4999999999999982</v>
      </c>
    </row>
    <row r="190" spans="2:12" outlineLevel="1" x14ac:dyDescent="0.3">
      <c r="B190" s="28" t="s">
        <v>86</v>
      </c>
      <c r="C190" s="1">
        <v>43856</v>
      </c>
      <c r="D190" s="15" t="s">
        <v>104</v>
      </c>
      <c r="E190" s="75">
        <f>J173</f>
        <v>3.5000000000000004</v>
      </c>
      <c r="F190" s="29">
        <v>72</v>
      </c>
      <c r="G190" s="29">
        <v>72</v>
      </c>
      <c r="H190" s="29">
        <f t="shared" si="33"/>
        <v>68</v>
      </c>
      <c r="I190" s="29">
        <f t="shared" si="34"/>
        <v>4</v>
      </c>
      <c r="J190" s="67">
        <f t="shared" si="30"/>
        <v>2.7</v>
      </c>
    </row>
    <row r="191" spans="2:12" outlineLevel="1" x14ac:dyDescent="0.3">
      <c r="B191" s="28" t="s">
        <v>101</v>
      </c>
      <c r="C191" s="1">
        <v>43856</v>
      </c>
      <c r="D191" s="15" t="s">
        <v>104</v>
      </c>
      <c r="E191" s="75">
        <f>J174</f>
        <v>5.1999999999999993</v>
      </c>
      <c r="F191" s="29">
        <v>81</v>
      </c>
      <c r="G191" s="29">
        <v>72</v>
      </c>
      <c r="H191" s="29">
        <f t="shared" si="33"/>
        <v>76</v>
      </c>
      <c r="I191" s="29">
        <f t="shared" si="34"/>
        <v>-4</v>
      </c>
      <c r="J191" s="67">
        <f t="shared" si="30"/>
        <v>5.2999999999999989</v>
      </c>
    </row>
    <row r="192" spans="2:12" outlineLevel="1" x14ac:dyDescent="0.3">
      <c r="B192" s="28" t="s">
        <v>93</v>
      </c>
      <c r="C192" s="1">
        <v>43856</v>
      </c>
      <c r="D192" s="15" t="s">
        <v>104</v>
      </c>
      <c r="E192" s="75">
        <f>J176</f>
        <v>5.5</v>
      </c>
      <c r="F192" s="29">
        <v>79</v>
      </c>
      <c r="G192" s="29">
        <v>72</v>
      </c>
      <c r="H192" s="29">
        <f t="shared" si="33"/>
        <v>73</v>
      </c>
      <c r="I192" s="29">
        <f t="shared" si="34"/>
        <v>-1</v>
      </c>
      <c r="J192" s="67">
        <f t="shared" si="30"/>
        <v>5.5</v>
      </c>
    </row>
    <row r="193" spans="2:10" outlineLevel="1" x14ac:dyDescent="0.3">
      <c r="B193" s="28" t="s">
        <v>30</v>
      </c>
      <c r="C193" s="32">
        <v>43856</v>
      </c>
      <c r="D193" s="33" t="s">
        <v>104</v>
      </c>
      <c r="E193" s="71">
        <f>J157</f>
        <v>7.0999999999999979</v>
      </c>
      <c r="F193" s="35">
        <v>75</v>
      </c>
      <c r="G193" s="35">
        <v>72</v>
      </c>
      <c r="H193" s="35">
        <f t="shared" si="33"/>
        <v>68</v>
      </c>
      <c r="I193" s="35">
        <f t="shared" si="34"/>
        <v>4</v>
      </c>
      <c r="J193" s="68">
        <f t="shared" si="30"/>
        <v>6.299999999999998</v>
      </c>
    </row>
    <row r="194" spans="2:10" outlineLevel="1" x14ac:dyDescent="0.3">
      <c r="B194" s="37" t="s">
        <v>14</v>
      </c>
      <c r="C194" s="1">
        <v>43863</v>
      </c>
      <c r="D194" s="15" t="s">
        <v>21</v>
      </c>
      <c r="E194" s="75">
        <f>J179</f>
        <v>3.3</v>
      </c>
      <c r="F194" s="29">
        <v>79</v>
      </c>
      <c r="G194" s="29">
        <v>72</v>
      </c>
      <c r="H194" s="29">
        <f t="shared" si="33"/>
        <v>76</v>
      </c>
      <c r="I194" s="29">
        <f t="shared" si="34"/>
        <v>-4</v>
      </c>
      <c r="J194" s="67">
        <f t="shared" si="30"/>
        <v>3.4</v>
      </c>
    </row>
    <row r="195" spans="2:10" outlineLevel="1" x14ac:dyDescent="0.3">
      <c r="B195" s="28" t="s">
        <v>15</v>
      </c>
      <c r="C195" s="1">
        <v>43863</v>
      </c>
      <c r="D195" s="15" t="s">
        <v>21</v>
      </c>
      <c r="E195" s="75">
        <f>J180</f>
        <v>0.8</v>
      </c>
      <c r="F195" s="29">
        <v>75</v>
      </c>
      <c r="G195" s="29">
        <v>72</v>
      </c>
      <c r="H195" s="29">
        <f t="shared" si="33"/>
        <v>74</v>
      </c>
      <c r="I195" s="29">
        <f t="shared" si="34"/>
        <v>-2</v>
      </c>
      <c r="J195" s="67">
        <f t="shared" si="30"/>
        <v>0.8</v>
      </c>
    </row>
    <row r="196" spans="2:10" outlineLevel="1" x14ac:dyDescent="0.3">
      <c r="B196" s="28" t="s">
        <v>35</v>
      </c>
      <c r="C196" s="1">
        <v>43863</v>
      </c>
      <c r="D196" s="15" t="s">
        <v>21</v>
      </c>
      <c r="E196" s="75">
        <f t="shared" ref="E196:E203" si="37">J181</f>
        <v>0.49999999999999978</v>
      </c>
      <c r="F196" s="29">
        <v>80</v>
      </c>
      <c r="G196" s="29">
        <v>72</v>
      </c>
      <c r="H196" s="29">
        <f t="shared" si="33"/>
        <v>79</v>
      </c>
      <c r="I196" s="29">
        <f t="shared" si="34"/>
        <v>-7</v>
      </c>
      <c r="J196" s="67">
        <f t="shared" si="30"/>
        <v>0.59999999999999976</v>
      </c>
    </row>
    <row r="197" spans="2:10" outlineLevel="1" x14ac:dyDescent="0.3">
      <c r="B197" s="28" t="s">
        <v>36</v>
      </c>
      <c r="C197" s="1">
        <v>43863</v>
      </c>
      <c r="D197" s="15" t="s">
        <v>21</v>
      </c>
      <c r="E197" s="75">
        <f t="shared" si="37"/>
        <v>1</v>
      </c>
      <c r="F197" s="29">
        <v>72</v>
      </c>
      <c r="G197" s="29">
        <v>72</v>
      </c>
      <c r="H197" s="29">
        <f t="shared" si="33"/>
        <v>71</v>
      </c>
      <c r="I197" s="29">
        <f t="shared" si="34"/>
        <v>1</v>
      </c>
      <c r="J197" s="67">
        <f t="shared" si="30"/>
        <v>0.8</v>
      </c>
    </row>
    <row r="198" spans="2:10" outlineLevel="1" x14ac:dyDescent="0.3">
      <c r="B198" s="28" t="s">
        <v>37</v>
      </c>
      <c r="C198" s="1">
        <v>43863</v>
      </c>
      <c r="D198" s="15" t="s">
        <v>21</v>
      </c>
      <c r="E198" s="75">
        <f t="shared" si="37"/>
        <v>4.6999999999999993</v>
      </c>
      <c r="F198" s="29">
        <v>77</v>
      </c>
      <c r="G198" s="29">
        <v>72</v>
      </c>
      <c r="H198" s="29">
        <f t="shared" si="33"/>
        <v>72</v>
      </c>
      <c r="I198" s="29">
        <f t="shared" si="34"/>
        <v>0</v>
      </c>
      <c r="J198" s="67">
        <f t="shared" si="30"/>
        <v>4.6999999999999993</v>
      </c>
    </row>
    <row r="199" spans="2:10" outlineLevel="1" x14ac:dyDescent="0.3">
      <c r="B199" s="28" t="s">
        <v>8</v>
      </c>
      <c r="C199" s="1">
        <v>43863</v>
      </c>
      <c r="D199" s="15" t="s">
        <v>21</v>
      </c>
      <c r="E199" s="75">
        <f t="shared" si="37"/>
        <v>2.5999999999999996</v>
      </c>
      <c r="F199" s="29">
        <v>79</v>
      </c>
      <c r="G199" s="29">
        <v>72</v>
      </c>
      <c r="H199" s="29">
        <f t="shared" si="33"/>
        <v>76</v>
      </c>
      <c r="I199" s="29">
        <f t="shared" si="34"/>
        <v>-4</v>
      </c>
      <c r="J199" s="67">
        <f t="shared" si="30"/>
        <v>2.6999999999999997</v>
      </c>
    </row>
    <row r="200" spans="2:10" outlineLevel="1" x14ac:dyDescent="0.3">
      <c r="B200" s="28" t="s">
        <v>87</v>
      </c>
      <c r="C200" s="1">
        <v>43863</v>
      </c>
      <c r="D200" s="15" t="s">
        <v>21</v>
      </c>
      <c r="E200" s="75">
        <f t="shared" si="37"/>
        <v>6.0999999999999979</v>
      </c>
      <c r="F200" s="29">
        <v>87</v>
      </c>
      <c r="G200" s="29">
        <v>72</v>
      </c>
      <c r="H200" s="29">
        <f t="shared" si="33"/>
        <v>81</v>
      </c>
      <c r="I200" s="29">
        <f t="shared" si="34"/>
        <v>-9</v>
      </c>
      <c r="J200" s="67">
        <f t="shared" si="30"/>
        <v>6.1999999999999975</v>
      </c>
    </row>
    <row r="201" spans="2:10" outlineLevel="1" x14ac:dyDescent="0.3">
      <c r="B201" s="28" t="s">
        <v>60</v>
      </c>
      <c r="C201" s="1">
        <v>43863</v>
      </c>
      <c r="D201" s="15" t="s">
        <v>21</v>
      </c>
      <c r="E201" s="75">
        <f t="shared" si="37"/>
        <v>6.6999999999999975</v>
      </c>
      <c r="F201" s="29">
        <v>94</v>
      </c>
      <c r="G201" s="29">
        <v>72</v>
      </c>
      <c r="H201" s="29">
        <f t="shared" si="33"/>
        <v>87</v>
      </c>
      <c r="I201" s="29">
        <f t="shared" si="34"/>
        <v>-15</v>
      </c>
      <c r="J201" s="67">
        <f t="shared" si="30"/>
        <v>6.7999999999999972</v>
      </c>
    </row>
    <row r="202" spans="2:10" outlineLevel="1" x14ac:dyDescent="0.3">
      <c r="B202" s="28" t="s">
        <v>83</v>
      </c>
      <c r="C202" s="1">
        <v>43863</v>
      </c>
      <c r="D202" s="15" t="s">
        <v>21</v>
      </c>
      <c r="E202" s="75">
        <f t="shared" si="37"/>
        <v>9.0999999999999979</v>
      </c>
      <c r="F202" s="29">
        <v>84</v>
      </c>
      <c r="G202" s="29">
        <v>72</v>
      </c>
      <c r="H202" s="29">
        <f t="shared" si="33"/>
        <v>75</v>
      </c>
      <c r="I202" s="29">
        <f t="shared" si="34"/>
        <v>-3</v>
      </c>
      <c r="J202" s="67">
        <f t="shared" si="30"/>
        <v>9.0999999999999979</v>
      </c>
    </row>
    <row r="203" spans="2:10" outlineLevel="1" x14ac:dyDescent="0.3">
      <c r="B203" s="28" t="s">
        <v>96</v>
      </c>
      <c r="C203" s="1">
        <v>43863</v>
      </c>
      <c r="D203" s="15" t="s">
        <v>21</v>
      </c>
      <c r="E203" s="75">
        <f t="shared" si="37"/>
        <v>12.699999999999998</v>
      </c>
      <c r="F203" s="29">
        <v>96</v>
      </c>
      <c r="G203" s="29">
        <v>72</v>
      </c>
      <c r="H203" s="29">
        <f t="shared" si="33"/>
        <v>83</v>
      </c>
      <c r="I203" s="29">
        <f t="shared" si="34"/>
        <v>-11</v>
      </c>
      <c r="J203" s="67">
        <f t="shared" si="30"/>
        <v>12.799999999999997</v>
      </c>
    </row>
    <row r="204" spans="2:10" outlineLevel="1" x14ac:dyDescent="0.3">
      <c r="B204" s="28" t="s">
        <v>86</v>
      </c>
      <c r="C204" s="1">
        <v>43863</v>
      </c>
      <c r="D204" s="15" t="s">
        <v>21</v>
      </c>
      <c r="E204" s="75">
        <f>J190</f>
        <v>2.7</v>
      </c>
      <c r="F204" s="29">
        <v>75</v>
      </c>
      <c r="G204" s="29">
        <v>72</v>
      </c>
      <c r="H204" s="29">
        <f t="shared" si="33"/>
        <v>72</v>
      </c>
      <c r="I204" s="29">
        <f t="shared" si="34"/>
        <v>0</v>
      </c>
      <c r="J204" s="67">
        <f t="shared" si="30"/>
        <v>2.7</v>
      </c>
    </row>
    <row r="205" spans="2:10" outlineLevel="1" x14ac:dyDescent="0.3">
      <c r="B205" s="28" t="str">
        <f>B30</f>
        <v>Bareš Jakub</v>
      </c>
      <c r="C205" s="1">
        <v>43863</v>
      </c>
      <c r="D205" s="15" t="s">
        <v>21</v>
      </c>
      <c r="E205" s="75">
        <f>J109</f>
        <v>18</v>
      </c>
      <c r="F205" s="29">
        <v>113</v>
      </c>
      <c r="G205" s="29">
        <v>72</v>
      </c>
      <c r="H205" s="29">
        <f t="shared" si="33"/>
        <v>95</v>
      </c>
      <c r="I205" s="29">
        <f t="shared" si="34"/>
        <v>-23</v>
      </c>
      <c r="J205" s="67">
        <v>18</v>
      </c>
    </row>
    <row r="206" spans="2:10" outlineLevel="1" x14ac:dyDescent="0.3">
      <c r="B206" s="28" t="str">
        <f>B14</f>
        <v>Fila Albert</v>
      </c>
      <c r="C206" s="1">
        <v>43863</v>
      </c>
      <c r="D206" s="15" t="s">
        <v>21</v>
      </c>
      <c r="E206" s="75">
        <f>J175</f>
        <v>2.0999999999999996</v>
      </c>
      <c r="F206" s="29">
        <v>69</v>
      </c>
      <c r="G206" s="29">
        <v>72</v>
      </c>
      <c r="H206" s="29">
        <f t="shared" si="33"/>
        <v>67</v>
      </c>
      <c r="I206" s="29">
        <f t="shared" si="34"/>
        <v>5</v>
      </c>
      <c r="J206" s="67">
        <f t="shared" si="30"/>
        <v>1.0999999999999996</v>
      </c>
    </row>
    <row r="207" spans="2:10" outlineLevel="1" x14ac:dyDescent="0.3">
      <c r="B207" s="37" t="s">
        <v>14</v>
      </c>
      <c r="C207" s="42">
        <v>43870</v>
      </c>
      <c r="D207" s="38" t="s">
        <v>81</v>
      </c>
      <c r="E207" s="70">
        <f>J194</f>
        <v>3.4</v>
      </c>
      <c r="F207" s="38">
        <v>81</v>
      </c>
      <c r="G207" s="38">
        <v>72</v>
      </c>
      <c r="H207" s="38">
        <f t="shared" si="33"/>
        <v>78</v>
      </c>
      <c r="I207" s="38">
        <f t="shared" si="34"/>
        <v>-6</v>
      </c>
      <c r="J207" s="65">
        <f t="shared" ref="J207:J291" si="38">IF(I207&gt;0, E207-I207*0.2, IF(I207&lt;-3, E207+0.1, E207))</f>
        <v>3.5</v>
      </c>
    </row>
    <row r="208" spans="2:10" outlineLevel="1" x14ac:dyDescent="0.3">
      <c r="B208" s="28" t="s">
        <v>15</v>
      </c>
      <c r="C208" s="8">
        <v>43870</v>
      </c>
      <c r="D208" s="9" t="s">
        <v>81</v>
      </c>
      <c r="E208" s="44">
        <f>J195</f>
        <v>0.8</v>
      </c>
      <c r="F208" s="29">
        <v>74</v>
      </c>
      <c r="G208" s="9">
        <v>72</v>
      </c>
      <c r="H208" s="9">
        <f t="shared" si="33"/>
        <v>73</v>
      </c>
      <c r="I208" s="9">
        <f t="shared" si="34"/>
        <v>-1</v>
      </c>
      <c r="J208" s="47">
        <f t="shared" si="38"/>
        <v>0.8</v>
      </c>
    </row>
    <row r="209" spans="2:10" outlineLevel="1" x14ac:dyDescent="0.3">
      <c r="B209" s="28" t="s">
        <v>35</v>
      </c>
      <c r="C209" s="8">
        <v>43870</v>
      </c>
      <c r="D209" s="9" t="s">
        <v>81</v>
      </c>
      <c r="E209" s="44">
        <f t="shared" ref="E209:E212" si="39">J196</f>
        <v>0.59999999999999976</v>
      </c>
      <c r="F209" s="29">
        <v>74</v>
      </c>
      <c r="G209" s="9">
        <v>72</v>
      </c>
      <c r="H209" s="9">
        <f t="shared" si="33"/>
        <v>73</v>
      </c>
      <c r="I209" s="9">
        <f t="shared" si="34"/>
        <v>-1</v>
      </c>
      <c r="J209" s="47">
        <f t="shared" si="38"/>
        <v>0.59999999999999976</v>
      </c>
    </row>
    <row r="210" spans="2:10" outlineLevel="1" x14ac:dyDescent="0.3">
      <c r="B210" s="28" t="s">
        <v>36</v>
      </c>
      <c r="C210" s="8">
        <v>43870</v>
      </c>
      <c r="D210" s="9" t="s">
        <v>81</v>
      </c>
      <c r="E210" s="44">
        <f t="shared" si="39"/>
        <v>0.8</v>
      </c>
      <c r="F210" s="29">
        <v>74</v>
      </c>
      <c r="G210" s="9">
        <v>72</v>
      </c>
      <c r="H210" s="9">
        <f t="shared" si="33"/>
        <v>73</v>
      </c>
      <c r="I210" s="9">
        <f t="shared" si="34"/>
        <v>-1</v>
      </c>
      <c r="J210" s="47">
        <f t="shared" si="38"/>
        <v>0.8</v>
      </c>
    </row>
    <row r="211" spans="2:10" outlineLevel="1" x14ac:dyDescent="0.3">
      <c r="B211" s="28" t="s">
        <v>37</v>
      </c>
      <c r="C211" s="8">
        <v>43870</v>
      </c>
      <c r="D211" s="9" t="s">
        <v>81</v>
      </c>
      <c r="E211" s="44">
        <f t="shared" si="39"/>
        <v>4.6999999999999993</v>
      </c>
      <c r="F211" s="29">
        <v>85</v>
      </c>
      <c r="G211" s="9">
        <v>72</v>
      </c>
      <c r="H211" s="9">
        <f t="shared" si="33"/>
        <v>80</v>
      </c>
      <c r="I211" s="9">
        <f t="shared" si="34"/>
        <v>-8</v>
      </c>
      <c r="J211" s="47">
        <f t="shared" si="38"/>
        <v>4.7999999999999989</v>
      </c>
    </row>
    <row r="212" spans="2:10" outlineLevel="1" x14ac:dyDescent="0.3">
      <c r="B212" s="28" t="s">
        <v>8</v>
      </c>
      <c r="C212" s="8">
        <v>43870</v>
      </c>
      <c r="D212" s="9" t="s">
        <v>81</v>
      </c>
      <c r="E212" s="44">
        <f t="shared" si="39"/>
        <v>2.6999999999999997</v>
      </c>
      <c r="F212" s="29">
        <v>72</v>
      </c>
      <c r="G212" s="9">
        <v>72</v>
      </c>
      <c r="H212" s="9">
        <f t="shared" si="33"/>
        <v>69</v>
      </c>
      <c r="I212" s="9">
        <f t="shared" si="34"/>
        <v>3</v>
      </c>
      <c r="J212" s="47">
        <f t="shared" si="38"/>
        <v>2.0999999999999996</v>
      </c>
    </row>
    <row r="213" spans="2:10" outlineLevel="1" x14ac:dyDescent="0.3">
      <c r="B213" s="28" t="s">
        <v>83</v>
      </c>
      <c r="C213" s="8">
        <v>43870</v>
      </c>
      <c r="D213" s="9" t="s">
        <v>81</v>
      </c>
      <c r="E213" s="44">
        <f>J202</f>
        <v>9.0999999999999979</v>
      </c>
      <c r="F213" s="29">
        <v>81</v>
      </c>
      <c r="G213" s="9">
        <v>72</v>
      </c>
      <c r="H213" s="9">
        <f t="shared" si="33"/>
        <v>72</v>
      </c>
      <c r="I213" s="9">
        <f t="shared" si="34"/>
        <v>0</v>
      </c>
      <c r="J213" s="47">
        <f t="shared" si="38"/>
        <v>9.0999999999999979</v>
      </c>
    </row>
    <row r="214" spans="2:10" outlineLevel="1" x14ac:dyDescent="0.3">
      <c r="B214" s="28" t="s">
        <v>96</v>
      </c>
      <c r="C214" s="8">
        <v>43870</v>
      </c>
      <c r="D214" s="9" t="s">
        <v>81</v>
      </c>
      <c r="E214" s="44">
        <f>J203</f>
        <v>12.799999999999997</v>
      </c>
      <c r="F214" s="29">
        <v>103</v>
      </c>
      <c r="G214" s="9">
        <v>72</v>
      </c>
      <c r="H214" s="9">
        <f t="shared" si="33"/>
        <v>90</v>
      </c>
      <c r="I214" s="9">
        <f t="shared" si="34"/>
        <v>-18</v>
      </c>
      <c r="J214" s="47">
        <f t="shared" si="38"/>
        <v>12.899999999999997</v>
      </c>
    </row>
    <row r="215" spans="2:10" outlineLevel="1" x14ac:dyDescent="0.3">
      <c r="B215" s="28" t="s">
        <v>91</v>
      </c>
      <c r="C215" s="8">
        <v>43870</v>
      </c>
      <c r="D215" s="9" t="s">
        <v>81</v>
      </c>
      <c r="E215" s="44">
        <f>J205</f>
        <v>18</v>
      </c>
      <c r="F215" s="29">
        <v>94</v>
      </c>
      <c r="G215" s="9">
        <v>72</v>
      </c>
      <c r="H215" s="9">
        <f t="shared" si="33"/>
        <v>76</v>
      </c>
      <c r="I215" s="9">
        <f t="shared" si="34"/>
        <v>-4</v>
      </c>
      <c r="J215" s="47">
        <f t="shared" si="38"/>
        <v>18.100000000000001</v>
      </c>
    </row>
    <row r="216" spans="2:10" outlineLevel="1" x14ac:dyDescent="0.3">
      <c r="B216" s="28" t="s">
        <v>41</v>
      </c>
      <c r="C216" s="8">
        <v>43870</v>
      </c>
      <c r="D216" s="9" t="s">
        <v>81</v>
      </c>
      <c r="E216" s="44">
        <f>J206</f>
        <v>1.0999999999999996</v>
      </c>
      <c r="F216" s="29">
        <v>70</v>
      </c>
      <c r="G216" s="9">
        <v>72</v>
      </c>
      <c r="H216" s="9">
        <f t="shared" si="33"/>
        <v>69</v>
      </c>
      <c r="I216" s="9">
        <f t="shared" si="34"/>
        <v>3</v>
      </c>
      <c r="J216" s="47">
        <f t="shared" si="38"/>
        <v>0.49999999999999956</v>
      </c>
    </row>
    <row r="217" spans="2:10" outlineLevel="1" x14ac:dyDescent="0.3">
      <c r="B217" s="28" t="s">
        <v>43</v>
      </c>
      <c r="C217" s="8">
        <v>43870</v>
      </c>
      <c r="D217" s="9" t="s">
        <v>81</v>
      </c>
      <c r="E217" s="69">
        <f>J169</f>
        <v>11.299999999999997</v>
      </c>
      <c r="F217" s="29">
        <v>89</v>
      </c>
      <c r="G217" s="9">
        <v>72</v>
      </c>
      <c r="H217" s="9">
        <f t="shared" si="33"/>
        <v>78</v>
      </c>
      <c r="I217" s="9">
        <f t="shared" si="34"/>
        <v>-6</v>
      </c>
      <c r="J217" s="47">
        <f t="shared" si="38"/>
        <v>11.399999999999997</v>
      </c>
    </row>
    <row r="218" spans="2:10" outlineLevel="1" x14ac:dyDescent="0.3">
      <c r="B218" s="28" t="s">
        <v>12</v>
      </c>
      <c r="C218" s="8">
        <v>43870</v>
      </c>
      <c r="D218" s="9" t="s">
        <v>81</v>
      </c>
      <c r="E218" s="69">
        <f>J189</f>
        <v>8.4999999999999982</v>
      </c>
      <c r="F218" s="29">
        <v>89</v>
      </c>
      <c r="G218" s="9">
        <v>72</v>
      </c>
      <c r="H218" s="9">
        <f t="shared" si="33"/>
        <v>80</v>
      </c>
      <c r="I218" s="9">
        <f t="shared" si="34"/>
        <v>-8</v>
      </c>
      <c r="J218" s="47">
        <f t="shared" si="38"/>
        <v>8.5999999999999979</v>
      </c>
    </row>
    <row r="219" spans="2:10" outlineLevel="1" x14ac:dyDescent="0.3">
      <c r="B219" s="37" t="s">
        <v>14</v>
      </c>
      <c r="C219" s="42">
        <v>43877</v>
      </c>
      <c r="D219" s="18" t="s">
        <v>33</v>
      </c>
      <c r="E219" s="70">
        <f>J207</f>
        <v>3.5</v>
      </c>
      <c r="F219" s="18">
        <v>81</v>
      </c>
      <c r="G219" s="38">
        <v>72</v>
      </c>
      <c r="H219" s="38">
        <f t="shared" si="33"/>
        <v>77</v>
      </c>
      <c r="I219" s="38">
        <f t="shared" si="34"/>
        <v>-5</v>
      </c>
      <c r="J219" s="65">
        <f t="shared" si="38"/>
        <v>3.6</v>
      </c>
    </row>
    <row r="220" spans="2:10" outlineLevel="1" x14ac:dyDescent="0.3">
      <c r="B220" s="7" t="s">
        <v>15</v>
      </c>
      <c r="C220" s="8">
        <v>43877</v>
      </c>
      <c r="D220" s="29" t="s">
        <v>33</v>
      </c>
      <c r="E220" s="44">
        <f>J208</f>
        <v>0.8</v>
      </c>
      <c r="F220" s="29">
        <v>71</v>
      </c>
      <c r="G220" s="9">
        <v>72</v>
      </c>
      <c r="H220" s="9">
        <f t="shared" si="33"/>
        <v>70</v>
      </c>
      <c r="I220" s="9">
        <f t="shared" si="34"/>
        <v>2</v>
      </c>
      <c r="J220" s="47">
        <f t="shared" si="38"/>
        <v>0.4</v>
      </c>
    </row>
    <row r="221" spans="2:10" outlineLevel="1" x14ac:dyDescent="0.3">
      <c r="B221" s="7" t="s">
        <v>36</v>
      </c>
      <c r="C221" s="8">
        <v>43877</v>
      </c>
      <c r="D221" s="29" t="s">
        <v>33</v>
      </c>
      <c r="E221" s="44">
        <f t="shared" ref="E221:E226" si="40">J210</f>
        <v>0.8</v>
      </c>
      <c r="F221" s="29">
        <v>70</v>
      </c>
      <c r="G221" s="9">
        <v>72</v>
      </c>
      <c r="H221" s="9">
        <f t="shared" si="33"/>
        <v>69</v>
      </c>
      <c r="I221" s="9">
        <f t="shared" si="34"/>
        <v>3</v>
      </c>
      <c r="J221" s="47">
        <f t="shared" si="38"/>
        <v>0.19999999999999996</v>
      </c>
    </row>
    <row r="222" spans="2:10" outlineLevel="1" x14ac:dyDescent="0.3">
      <c r="B222" s="7" t="s">
        <v>37</v>
      </c>
      <c r="C222" s="8">
        <v>43877</v>
      </c>
      <c r="D222" s="29" t="s">
        <v>33</v>
      </c>
      <c r="E222" s="44">
        <f t="shared" si="40"/>
        <v>4.7999999999999989</v>
      </c>
      <c r="F222" s="29">
        <v>82</v>
      </c>
      <c r="G222" s="9">
        <v>72</v>
      </c>
      <c r="H222" s="9">
        <f t="shared" si="33"/>
        <v>77</v>
      </c>
      <c r="I222" s="9">
        <f t="shared" si="34"/>
        <v>-5</v>
      </c>
      <c r="J222" s="47">
        <f t="shared" si="38"/>
        <v>4.8999999999999986</v>
      </c>
    </row>
    <row r="223" spans="2:10" outlineLevel="1" x14ac:dyDescent="0.3">
      <c r="B223" s="7" t="s">
        <v>8</v>
      </c>
      <c r="C223" s="8">
        <v>43877</v>
      </c>
      <c r="D223" s="29" t="s">
        <v>33</v>
      </c>
      <c r="E223" s="44">
        <f t="shared" si="40"/>
        <v>2.0999999999999996</v>
      </c>
      <c r="F223" s="29">
        <v>83</v>
      </c>
      <c r="G223" s="9">
        <v>72</v>
      </c>
      <c r="H223" s="9">
        <f t="shared" si="33"/>
        <v>81</v>
      </c>
      <c r="I223" s="9">
        <f t="shared" si="34"/>
        <v>-9</v>
      </c>
      <c r="J223" s="47">
        <f t="shared" si="38"/>
        <v>2.1999999999999997</v>
      </c>
    </row>
    <row r="224" spans="2:10" outlineLevel="1" x14ac:dyDescent="0.3">
      <c r="B224" s="7" t="s">
        <v>83</v>
      </c>
      <c r="C224" s="8">
        <v>43877</v>
      </c>
      <c r="D224" s="29" t="s">
        <v>33</v>
      </c>
      <c r="E224" s="44">
        <f t="shared" si="40"/>
        <v>9.0999999999999979</v>
      </c>
      <c r="F224" s="29">
        <v>84</v>
      </c>
      <c r="G224" s="9">
        <v>72</v>
      </c>
      <c r="H224" s="9">
        <f t="shared" si="33"/>
        <v>75</v>
      </c>
      <c r="I224" s="9">
        <f t="shared" si="34"/>
        <v>-3</v>
      </c>
      <c r="J224" s="47">
        <f t="shared" si="38"/>
        <v>9.0999999999999979</v>
      </c>
    </row>
    <row r="225" spans="2:10" outlineLevel="1" x14ac:dyDescent="0.3">
      <c r="B225" s="7" t="s">
        <v>96</v>
      </c>
      <c r="C225" s="8">
        <v>43877</v>
      </c>
      <c r="D225" s="29" t="s">
        <v>33</v>
      </c>
      <c r="E225" s="44">
        <f t="shared" si="40"/>
        <v>12.899999999999997</v>
      </c>
      <c r="F225" s="29">
        <v>103</v>
      </c>
      <c r="G225" s="9">
        <v>72</v>
      </c>
      <c r="H225" s="9">
        <f t="shared" si="33"/>
        <v>90</v>
      </c>
      <c r="I225" s="9">
        <f t="shared" si="34"/>
        <v>-18</v>
      </c>
      <c r="J225" s="47">
        <f t="shared" si="38"/>
        <v>12.999999999999996</v>
      </c>
    </row>
    <row r="226" spans="2:10" outlineLevel="1" x14ac:dyDescent="0.3">
      <c r="B226" s="7" t="s">
        <v>91</v>
      </c>
      <c r="C226" s="8">
        <v>43877</v>
      </c>
      <c r="D226" s="29" t="s">
        <v>33</v>
      </c>
      <c r="E226" s="44">
        <f t="shared" si="40"/>
        <v>18.100000000000001</v>
      </c>
      <c r="F226" s="29">
        <v>105</v>
      </c>
      <c r="G226" s="9">
        <v>72</v>
      </c>
      <c r="H226" s="9">
        <f t="shared" si="33"/>
        <v>87</v>
      </c>
      <c r="I226" s="9">
        <f t="shared" si="34"/>
        <v>-15</v>
      </c>
      <c r="J226" s="47">
        <f t="shared" si="38"/>
        <v>18.200000000000003</v>
      </c>
    </row>
    <row r="227" spans="2:10" outlineLevel="1" x14ac:dyDescent="0.3">
      <c r="B227" s="7" t="s">
        <v>43</v>
      </c>
      <c r="C227" s="8">
        <v>43877</v>
      </c>
      <c r="D227" s="29" t="s">
        <v>33</v>
      </c>
      <c r="E227" s="44">
        <f>J217</f>
        <v>11.399999999999997</v>
      </c>
      <c r="F227" s="29">
        <v>92</v>
      </c>
      <c r="G227" s="9">
        <v>72</v>
      </c>
      <c r="H227" s="9">
        <f t="shared" si="33"/>
        <v>81</v>
      </c>
      <c r="I227" s="9">
        <f t="shared" si="34"/>
        <v>-9</v>
      </c>
      <c r="J227" s="47">
        <f t="shared" si="38"/>
        <v>11.499999999999996</v>
      </c>
    </row>
    <row r="228" spans="2:10" outlineLevel="1" x14ac:dyDescent="0.3">
      <c r="B228" s="7" t="s">
        <v>86</v>
      </c>
      <c r="C228" s="8">
        <v>43877</v>
      </c>
      <c r="D228" s="29" t="s">
        <v>33</v>
      </c>
      <c r="E228" s="44">
        <f>J204</f>
        <v>2.7</v>
      </c>
      <c r="F228" s="29">
        <v>73</v>
      </c>
      <c r="G228" s="9">
        <v>72</v>
      </c>
      <c r="H228" s="9">
        <f t="shared" si="33"/>
        <v>70</v>
      </c>
      <c r="I228" s="9">
        <f t="shared" si="34"/>
        <v>2</v>
      </c>
      <c r="J228" s="47">
        <f t="shared" si="38"/>
        <v>2.3000000000000003</v>
      </c>
    </row>
    <row r="229" spans="2:10" outlineLevel="1" x14ac:dyDescent="0.3">
      <c r="B229" s="28" t="s">
        <v>87</v>
      </c>
      <c r="C229" s="8">
        <v>43877</v>
      </c>
      <c r="D229" s="29" t="s">
        <v>33</v>
      </c>
      <c r="E229" s="44">
        <f>J200</f>
        <v>6.1999999999999975</v>
      </c>
      <c r="F229" s="29">
        <v>98</v>
      </c>
      <c r="G229" s="9">
        <v>72</v>
      </c>
      <c r="H229" s="9">
        <f t="shared" si="33"/>
        <v>92</v>
      </c>
      <c r="I229" s="9">
        <f t="shared" si="34"/>
        <v>-20</v>
      </c>
      <c r="J229" s="47">
        <f t="shared" si="38"/>
        <v>6.2999999999999972</v>
      </c>
    </row>
    <row r="230" spans="2:10" outlineLevel="1" x14ac:dyDescent="0.3">
      <c r="B230" s="28" t="s">
        <v>30</v>
      </c>
      <c r="C230" s="8">
        <v>43877</v>
      </c>
      <c r="D230" s="29" t="s">
        <v>33</v>
      </c>
      <c r="E230" s="44">
        <f>J193</f>
        <v>6.299999999999998</v>
      </c>
      <c r="F230" s="29">
        <v>82</v>
      </c>
      <c r="G230" s="9">
        <v>72</v>
      </c>
      <c r="H230" s="9">
        <f t="shared" si="33"/>
        <v>76</v>
      </c>
      <c r="I230" s="9">
        <f t="shared" si="34"/>
        <v>-4</v>
      </c>
      <c r="J230" s="47">
        <f t="shared" si="38"/>
        <v>6.3999999999999977</v>
      </c>
    </row>
    <row r="231" spans="2:10" outlineLevel="1" x14ac:dyDescent="0.3">
      <c r="B231" s="28" t="s">
        <v>60</v>
      </c>
      <c r="C231" s="8">
        <v>43877</v>
      </c>
      <c r="D231" s="29" t="s">
        <v>33</v>
      </c>
      <c r="E231" s="69">
        <f>J201</f>
        <v>6.7999999999999972</v>
      </c>
      <c r="F231" s="29">
        <v>77</v>
      </c>
      <c r="G231" s="9">
        <v>72</v>
      </c>
      <c r="H231" s="9">
        <f t="shared" si="33"/>
        <v>70</v>
      </c>
      <c r="I231" s="9">
        <f t="shared" si="34"/>
        <v>2</v>
      </c>
      <c r="J231" s="47">
        <f t="shared" si="38"/>
        <v>6.3999999999999968</v>
      </c>
    </row>
    <row r="232" spans="2:10" outlineLevel="1" x14ac:dyDescent="0.3">
      <c r="B232" s="37" t="s">
        <v>14</v>
      </c>
      <c r="C232" s="42">
        <v>43884</v>
      </c>
      <c r="D232" s="18" t="s">
        <v>82</v>
      </c>
      <c r="E232" s="70">
        <f>J219</f>
        <v>3.6</v>
      </c>
      <c r="F232" s="18">
        <v>78</v>
      </c>
      <c r="G232" s="38">
        <v>72</v>
      </c>
      <c r="H232" s="38">
        <f t="shared" si="33"/>
        <v>74</v>
      </c>
      <c r="I232" s="38">
        <f t="shared" si="34"/>
        <v>-2</v>
      </c>
      <c r="J232" s="65">
        <f t="shared" si="38"/>
        <v>3.6</v>
      </c>
    </row>
    <row r="233" spans="2:10" outlineLevel="1" x14ac:dyDescent="0.3">
      <c r="B233" s="28" t="s">
        <v>15</v>
      </c>
      <c r="C233" s="8">
        <v>43884</v>
      </c>
      <c r="D233" s="29" t="s">
        <v>82</v>
      </c>
      <c r="E233" s="44">
        <f>J220</f>
        <v>0.4</v>
      </c>
      <c r="F233" s="29">
        <v>82</v>
      </c>
      <c r="G233" s="9">
        <v>72</v>
      </c>
      <c r="H233" s="9">
        <f t="shared" si="33"/>
        <v>82</v>
      </c>
      <c r="I233" s="9">
        <f t="shared" si="34"/>
        <v>-10</v>
      </c>
      <c r="J233" s="47">
        <f t="shared" si="38"/>
        <v>0.5</v>
      </c>
    </row>
    <row r="234" spans="2:10" outlineLevel="1" x14ac:dyDescent="0.3">
      <c r="B234" s="28" t="s">
        <v>36</v>
      </c>
      <c r="C234" s="8">
        <v>43884</v>
      </c>
      <c r="D234" s="29" t="s">
        <v>82</v>
      </c>
      <c r="E234" s="44">
        <f t="shared" ref="E234:E235" si="41">J221</f>
        <v>0.19999999999999996</v>
      </c>
      <c r="F234" s="29">
        <v>76</v>
      </c>
      <c r="G234" s="9">
        <v>72</v>
      </c>
      <c r="H234" s="9">
        <f t="shared" si="33"/>
        <v>76</v>
      </c>
      <c r="I234" s="9">
        <f t="shared" si="34"/>
        <v>-4</v>
      </c>
      <c r="J234" s="47">
        <f t="shared" si="38"/>
        <v>0.29999999999999993</v>
      </c>
    </row>
    <row r="235" spans="2:10" outlineLevel="1" x14ac:dyDescent="0.3">
      <c r="B235" s="28" t="s">
        <v>37</v>
      </c>
      <c r="C235" s="8">
        <v>43884</v>
      </c>
      <c r="D235" s="29" t="s">
        <v>82</v>
      </c>
      <c r="E235" s="44">
        <f t="shared" si="41"/>
        <v>4.8999999999999986</v>
      </c>
      <c r="F235" s="29">
        <v>83</v>
      </c>
      <c r="G235" s="9">
        <v>72</v>
      </c>
      <c r="H235" s="9">
        <f t="shared" si="33"/>
        <v>78</v>
      </c>
      <c r="I235" s="9">
        <f t="shared" si="34"/>
        <v>-6</v>
      </c>
      <c r="J235" s="47">
        <f t="shared" si="38"/>
        <v>4.9999999999999982</v>
      </c>
    </row>
    <row r="236" spans="2:10" outlineLevel="1" x14ac:dyDescent="0.3">
      <c r="B236" s="28" t="s">
        <v>83</v>
      </c>
      <c r="C236" s="8">
        <v>43884</v>
      </c>
      <c r="D236" s="29" t="s">
        <v>82</v>
      </c>
      <c r="E236" s="44">
        <f>J224</f>
        <v>9.0999999999999979</v>
      </c>
      <c r="F236" s="29">
        <v>76</v>
      </c>
      <c r="G236" s="9">
        <v>72</v>
      </c>
      <c r="H236" s="9">
        <f t="shared" si="33"/>
        <v>67</v>
      </c>
      <c r="I236" s="9">
        <f t="shared" si="34"/>
        <v>5</v>
      </c>
      <c r="J236" s="47">
        <f t="shared" si="38"/>
        <v>8.0999999999999979</v>
      </c>
    </row>
    <row r="237" spans="2:10" outlineLevel="1" x14ac:dyDescent="0.3">
      <c r="B237" s="28" t="s">
        <v>96</v>
      </c>
      <c r="C237" s="8">
        <v>43884</v>
      </c>
      <c r="D237" s="29" t="s">
        <v>82</v>
      </c>
      <c r="E237" s="44">
        <f>J225</f>
        <v>12.999999999999996</v>
      </c>
      <c r="F237" s="29">
        <v>98</v>
      </c>
      <c r="G237" s="9">
        <v>72</v>
      </c>
      <c r="H237" s="9">
        <f t="shared" si="33"/>
        <v>85</v>
      </c>
      <c r="I237" s="9">
        <f t="shared" si="34"/>
        <v>-13</v>
      </c>
      <c r="J237" s="47">
        <f t="shared" si="38"/>
        <v>13.099999999999996</v>
      </c>
    </row>
    <row r="238" spans="2:10" outlineLevel="1" x14ac:dyDescent="0.3">
      <c r="B238" s="28" t="s">
        <v>43</v>
      </c>
      <c r="C238" s="8">
        <v>43884</v>
      </c>
      <c r="D238" s="29" t="s">
        <v>82</v>
      </c>
      <c r="E238" s="44">
        <f>J227</f>
        <v>11.499999999999996</v>
      </c>
      <c r="F238" s="29">
        <v>92</v>
      </c>
      <c r="G238" s="9">
        <v>72</v>
      </c>
      <c r="H238" s="9">
        <f t="shared" si="33"/>
        <v>80</v>
      </c>
      <c r="I238" s="9">
        <f t="shared" si="34"/>
        <v>-8</v>
      </c>
      <c r="J238" s="47">
        <f t="shared" si="38"/>
        <v>11.599999999999996</v>
      </c>
    </row>
    <row r="239" spans="2:10" outlineLevel="1" x14ac:dyDescent="0.3">
      <c r="B239" s="28" t="s">
        <v>30</v>
      </c>
      <c r="C239" s="8">
        <v>43884</v>
      </c>
      <c r="D239" s="29" t="s">
        <v>82</v>
      </c>
      <c r="E239" s="44">
        <f>J230</f>
        <v>6.3999999999999977</v>
      </c>
      <c r="F239" s="29">
        <v>76</v>
      </c>
      <c r="G239" s="9">
        <v>72</v>
      </c>
      <c r="H239" s="9">
        <f t="shared" si="33"/>
        <v>70</v>
      </c>
      <c r="I239" s="9">
        <f t="shared" si="34"/>
        <v>2</v>
      </c>
      <c r="J239" s="47">
        <f t="shared" si="38"/>
        <v>5.9999999999999973</v>
      </c>
    </row>
    <row r="240" spans="2:10" outlineLevel="1" x14ac:dyDescent="0.3">
      <c r="B240" s="28" t="s">
        <v>60</v>
      </c>
      <c r="C240" s="8">
        <v>43884</v>
      </c>
      <c r="D240" s="29" t="s">
        <v>82</v>
      </c>
      <c r="E240" s="44">
        <f>J231</f>
        <v>6.3999999999999968</v>
      </c>
      <c r="F240" s="29">
        <v>77</v>
      </c>
      <c r="G240" s="9">
        <v>72</v>
      </c>
      <c r="H240" s="9">
        <f t="shared" si="33"/>
        <v>71</v>
      </c>
      <c r="I240" s="9">
        <f t="shared" si="34"/>
        <v>1</v>
      </c>
      <c r="J240" s="47">
        <f t="shared" si="38"/>
        <v>6.1999999999999966</v>
      </c>
    </row>
    <row r="241" spans="2:15" x14ac:dyDescent="0.3">
      <c r="B241" s="28" t="s">
        <v>105</v>
      </c>
      <c r="C241" s="8">
        <v>43884</v>
      </c>
      <c r="D241" s="29" t="s">
        <v>82</v>
      </c>
      <c r="E241" s="44">
        <f>ROUND(C43/2,1)</f>
        <v>7.8</v>
      </c>
      <c r="F241" s="29">
        <v>92</v>
      </c>
      <c r="G241" s="9">
        <v>72</v>
      </c>
      <c r="H241" s="9">
        <f t="shared" si="33"/>
        <v>84</v>
      </c>
      <c r="I241" s="9">
        <f t="shared" si="34"/>
        <v>-12</v>
      </c>
      <c r="J241" s="47">
        <f t="shared" si="38"/>
        <v>7.8999999999999995</v>
      </c>
    </row>
    <row r="242" spans="2:15" x14ac:dyDescent="0.3">
      <c r="B242" s="28" t="s">
        <v>59</v>
      </c>
      <c r="C242" s="8">
        <v>43884</v>
      </c>
      <c r="D242" s="29" t="s">
        <v>82</v>
      </c>
      <c r="E242" s="44">
        <f>ROUND(C45/2,1)</f>
        <v>2.1</v>
      </c>
      <c r="F242" s="29">
        <v>72</v>
      </c>
      <c r="G242" s="9">
        <v>72</v>
      </c>
      <c r="H242" s="9">
        <f t="shared" si="33"/>
        <v>70</v>
      </c>
      <c r="I242" s="9">
        <f t="shared" si="34"/>
        <v>2</v>
      </c>
      <c r="J242" s="47">
        <f t="shared" si="38"/>
        <v>1.7000000000000002</v>
      </c>
    </row>
    <row r="243" spans="2:15" x14ac:dyDescent="0.3">
      <c r="B243" s="37" t="s">
        <v>14</v>
      </c>
      <c r="C243" s="42">
        <v>43891</v>
      </c>
      <c r="D243" s="18" t="s">
        <v>20</v>
      </c>
      <c r="E243" s="70">
        <f>J232</f>
        <v>3.6</v>
      </c>
      <c r="F243" s="38">
        <v>80</v>
      </c>
      <c r="G243" s="18">
        <v>73</v>
      </c>
      <c r="H243" s="38">
        <f t="shared" si="33"/>
        <v>76</v>
      </c>
      <c r="I243" s="38">
        <f t="shared" si="34"/>
        <v>-3</v>
      </c>
      <c r="J243" s="65">
        <f t="shared" si="38"/>
        <v>3.6</v>
      </c>
    </row>
    <row r="244" spans="2:15" x14ac:dyDescent="0.3">
      <c r="B244" s="7" t="s">
        <v>15</v>
      </c>
      <c r="C244" s="8">
        <v>43891</v>
      </c>
      <c r="D244" s="29" t="s">
        <v>20</v>
      </c>
      <c r="E244" s="44">
        <f>J233</f>
        <v>0.5</v>
      </c>
      <c r="F244" s="29">
        <v>71</v>
      </c>
      <c r="G244" s="29">
        <v>73</v>
      </c>
      <c r="H244" s="9">
        <f t="shared" si="33"/>
        <v>70</v>
      </c>
      <c r="I244" s="9">
        <f t="shared" si="34"/>
        <v>3</v>
      </c>
      <c r="J244" s="47">
        <f t="shared" si="38"/>
        <v>-0.10000000000000009</v>
      </c>
    </row>
    <row r="245" spans="2:15" x14ac:dyDescent="0.3">
      <c r="B245" s="7" t="s">
        <v>35</v>
      </c>
      <c r="C245" s="8">
        <v>43891</v>
      </c>
      <c r="D245" s="29" t="s">
        <v>20</v>
      </c>
      <c r="E245" s="44">
        <f>J209</f>
        <v>0.59999999999999976</v>
      </c>
      <c r="F245" s="29">
        <v>73</v>
      </c>
      <c r="G245" s="29">
        <v>73</v>
      </c>
      <c r="H245" s="9">
        <f t="shared" ref="H245:H290" si="42">F245-ROUND(E245,0)</f>
        <v>72</v>
      </c>
      <c r="I245" s="9">
        <f t="shared" ref="I245:I290" si="43">G245-H245</f>
        <v>1</v>
      </c>
      <c r="J245" s="47">
        <f t="shared" si="38"/>
        <v>0.39999999999999974</v>
      </c>
    </row>
    <row r="246" spans="2:15" x14ac:dyDescent="0.3">
      <c r="B246" s="28" t="s">
        <v>36</v>
      </c>
      <c r="C246" s="8">
        <v>43891</v>
      </c>
      <c r="D246" s="29" t="s">
        <v>20</v>
      </c>
      <c r="E246" s="44">
        <f>J234</f>
        <v>0.29999999999999993</v>
      </c>
      <c r="F246" s="29">
        <v>73</v>
      </c>
      <c r="G246" s="29">
        <v>73</v>
      </c>
      <c r="H246" s="9">
        <f t="shared" si="42"/>
        <v>73</v>
      </c>
      <c r="I246" s="9">
        <f t="shared" si="43"/>
        <v>0</v>
      </c>
      <c r="J246" s="47">
        <f t="shared" si="38"/>
        <v>0.29999999999999993</v>
      </c>
    </row>
    <row r="247" spans="2:15" x14ac:dyDescent="0.3">
      <c r="B247" s="28" t="s">
        <v>37</v>
      </c>
      <c r="C247" s="8">
        <v>43891</v>
      </c>
      <c r="D247" s="29" t="s">
        <v>20</v>
      </c>
      <c r="E247" s="44">
        <f>J235</f>
        <v>4.9999999999999982</v>
      </c>
      <c r="F247" s="29">
        <v>79</v>
      </c>
      <c r="G247" s="29">
        <v>73</v>
      </c>
      <c r="H247" s="9">
        <f t="shared" si="42"/>
        <v>74</v>
      </c>
      <c r="I247" s="9">
        <f t="shared" si="43"/>
        <v>-1</v>
      </c>
      <c r="J247" s="47">
        <f t="shared" si="38"/>
        <v>4.9999999999999982</v>
      </c>
    </row>
    <row r="248" spans="2:15" x14ac:dyDescent="0.3">
      <c r="B248" s="28" t="s">
        <v>8</v>
      </c>
      <c r="C248" s="8">
        <v>43891</v>
      </c>
      <c r="D248" s="29" t="s">
        <v>20</v>
      </c>
      <c r="E248" s="69">
        <f>J223</f>
        <v>2.1999999999999997</v>
      </c>
      <c r="F248" s="29">
        <v>76</v>
      </c>
      <c r="G248" s="29">
        <v>73</v>
      </c>
      <c r="H248" s="9">
        <f t="shared" si="42"/>
        <v>74</v>
      </c>
      <c r="I248" s="9">
        <f t="shared" si="43"/>
        <v>-1</v>
      </c>
      <c r="J248" s="47">
        <f t="shared" si="38"/>
        <v>2.1999999999999997</v>
      </c>
    </row>
    <row r="249" spans="2:15" x14ac:dyDescent="0.3">
      <c r="B249" s="28" t="s">
        <v>83</v>
      </c>
      <c r="C249" s="8">
        <v>43891</v>
      </c>
      <c r="D249" s="29" t="s">
        <v>20</v>
      </c>
      <c r="E249" s="69">
        <f t="shared" ref="E249:E254" si="44">J236</f>
        <v>8.0999999999999979</v>
      </c>
      <c r="F249" s="29">
        <v>91</v>
      </c>
      <c r="G249" s="29">
        <v>73</v>
      </c>
      <c r="H249" s="9">
        <f t="shared" si="42"/>
        <v>83</v>
      </c>
      <c r="I249" s="9">
        <f t="shared" si="43"/>
        <v>-10</v>
      </c>
      <c r="J249" s="47">
        <f t="shared" si="38"/>
        <v>8.1999999999999975</v>
      </c>
    </row>
    <row r="250" spans="2:15" x14ac:dyDescent="0.3">
      <c r="B250" s="28" t="s">
        <v>96</v>
      </c>
      <c r="C250" s="8">
        <v>43891</v>
      </c>
      <c r="D250" s="29" t="s">
        <v>20</v>
      </c>
      <c r="E250" s="69">
        <f t="shared" si="44"/>
        <v>13.099999999999996</v>
      </c>
      <c r="F250" s="29">
        <v>106</v>
      </c>
      <c r="G250" s="29">
        <v>73</v>
      </c>
      <c r="H250" s="9">
        <f t="shared" si="42"/>
        <v>93</v>
      </c>
      <c r="I250" s="9">
        <f t="shared" si="43"/>
        <v>-20</v>
      </c>
      <c r="J250" s="47">
        <f t="shared" si="38"/>
        <v>13.199999999999996</v>
      </c>
    </row>
    <row r="251" spans="2:15" x14ac:dyDescent="0.3">
      <c r="B251" s="28" t="s">
        <v>43</v>
      </c>
      <c r="C251" s="8">
        <v>43891</v>
      </c>
      <c r="D251" s="29" t="s">
        <v>20</v>
      </c>
      <c r="E251" s="69">
        <f t="shared" si="44"/>
        <v>11.599999999999996</v>
      </c>
      <c r="F251" s="29">
        <v>82</v>
      </c>
      <c r="G251" s="29">
        <v>73</v>
      </c>
      <c r="H251" s="9">
        <f t="shared" si="42"/>
        <v>70</v>
      </c>
      <c r="I251" s="9">
        <f t="shared" si="43"/>
        <v>3</v>
      </c>
      <c r="J251" s="47">
        <f t="shared" si="38"/>
        <v>10.999999999999996</v>
      </c>
    </row>
    <row r="252" spans="2:15" x14ac:dyDescent="0.3">
      <c r="B252" s="28" t="s">
        <v>30</v>
      </c>
      <c r="C252" s="8">
        <v>43891</v>
      </c>
      <c r="D252" s="29" t="s">
        <v>20</v>
      </c>
      <c r="E252" s="69">
        <f t="shared" si="44"/>
        <v>5.9999999999999973</v>
      </c>
      <c r="F252" s="29">
        <v>81</v>
      </c>
      <c r="G252" s="29">
        <v>73</v>
      </c>
      <c r="H252" s="9">
        <f t="shared" si="42"/>
        <v>75</v>
      </c>
      <c r="I252" s="9">
        <f t="shared" si="43"/>
        <v>-2</v>
      </c>
      <c r="J252" s="47">
        <f t="shared" si="38"/>
        <v>5.9999999999999973</v>
      </c>
    </row>
    <row r="253" spans="2:15" x14ac:dyDescent="0.3">
      <c r="B253" s="28" t="s">
        <v>60</v>
      </c>
      <c r="C253" s="8">
        <v>43891</v>
      </c>
      <c r="D253" s="29" t="s">
        <v>20</v>
      </c>
      <c r="E253" s="69">
        <f t="shared" si="44"/>
        <v>6.1999999999999966</v>
      </c>
      <c r="F253" s="29">
        <v>81</v>
      </c>
      <c r="G253" s="29">
        <v>73</v>
      </c>
      <c r="H253" s="9">
        <f t="shared" si="42"/>
        <v>75</v>
      </c>
      <c r="I253" s="9">
        <f t="shared" si="43"/>
        <v>-2</v>
      </c>
      <c r="J253" s="47">
        <f t="shared" si="38"/>
        <v>6.1999999999999966</v>
      </c>
      <c r="M253" s="76"/>
      <c r="N253" s="76"/>
      <c r="O253" s="76"/>
    </row>
    <row r="254" spans="2:15" x14ac:dyDescent="0.3">
      <c r="B254" s="28" t="s">
        <v>105</v>
      </c>
      <c r="C254" s="8">
        <v>43891</v>
      </c>
      <c r="D254" s="29" t="s">
        <v>20</v>
      </c>
      <c r="E254" s="69">
        <f t="shared" si="44"/>
        <v>7.8999999999999995</v>
      </c>
      <c r="F254" s="29">
        <v>93</v>
      </c>
      <c r="G254" s="29">
        <v>73</v>
      </c>
      <c r="H254" s="9">
        <f t="shared" si="42"/>
        <v>85</v>
      </c>
      <c r="I254" s="9">
        <f t="shared" si="43"/>
        <v>-12</v>
      </c>
      <c r="J254" s="47">
        <f t="shared" si="38"/>
        <v>7.9999999999999991</v>
      </c>
      <c r="M254" s="76"/>
      <c r="N254" s="76"/>
      <c r="O254" s="76"/>
    </row>
    <row r="255" spans="2:15" x14ac:dyDescent="0.3">
      <c r="B255" s="28" t="s">
        <v>41</v>
      </c>
      <c r="C255" s="8">
        <v>43891</v>
      </c>
      <c r="D255" s="29" t="s">
        <v>20</v>
      </c>
      <c r="E255" s="69">
        <f>J206</f>
        <v>1.0999999999999996</v>
      </c>
      <c r="F255" s="29">
        <v>75</v>
      </c>
      <c r="G255" s="29">
        <v>73</v>
      </c>
      <c r="H255" s="9">
        <f t="shared" si="42"/>
        <v>74</v>
      </c>
      <c r="I255" s="9">
        <f t="shared" si="43"/>
        <v>-1</v>
      </c>
      <c r="J255" s="47">
        <f t="shared" si="38"/>
        <v>1.0999999999999996</v>
      </c>
      <c r="M255" s="76"/>
      <c r="N255" s="76"/>
      <c r="O255" s="76"/>
    </row>
    <row r="256" spans="2:15" x14ac:dyDescent="0.3">
      <c r="B256" s="28" t="s">
        <v>88</v>
      </c>
      <c r="C256" s="8">
        <v>43891</v>
      </c>
      <c r="D256" s="29" t="s">
        <v>20</v>
      </c>
      <c r="E256" s="69">
        <f>J104</f>
        <v>6</v>
      </c>
      <c r="F256" s="29">
        <v>93</v>
      </c>
      <c r="G256" s="29">
        <v>73</v>
      </c>
      <c r="H256" s="9">
        <f t="shared" si="42"/>
        <v>87</v>
      </c>
      <c r="I256" s="9">
        <f t="shared" si="43"/>
        <v>-14</v>
      </c>
      <c r="J256" s="47">
        <f t="shared" si="38"/>
        <v>6.1</v>
      </c>
    </row>
    <row r="257" spans="2:15" x14ac:dyDescent="0.3">
      <c r="B257" s="28" t="s">
        <v>12</v>
      </c>
      <c r="C257" s="8">
        <v>43891</v>
      </c>
      <c r="D257" s="29" t="s">
        <v>20</v>
      </c>
      <c r="E257" s="69">
        <f>J218</f>
        <v>8.5999999999999979</v>
      </c>
      <c r="F257" s="29">
        <v>90</v>
      </c>
      <c r="G257" s="29">
        <v>73</v>
      </c>
      <c r="H257" s="9">
        <f t="shared" si="42"/>
        <v>81</v>
      </c>
      <c r="I257" s="9">
        <f t="shared" si="43"/>
        <v>-8</v>
      </c>
      <c r="J257" s="47">
        <f t="shared" si="38"/>
        <v>8.6999999999999975</v>
      </c>
      <c r="M257" s="76"/>
      <c r="N257" s="76"/>
      <c r="O257" s="76"/>
    </row>
    <row r="258" spans="2:15" x14ac:dyDescent="0.3">
      <c r="B258" s="28" t="s">
        <v>93</v>
      </c>
      <c r="C258" s="8">
        <v>43891</v>
      </c>
      <c r="D258" s="29" t="s">
        <v>20</v>
      </c>
      <c r="E258" s="69">
        <f>J192</f>
        <v>5.5</v>
      </c>
      <c r="F258" s="29">
        <v>84</v>
      </c>
      <c r="G258" s="29">
        <v>73</v>
      </c>
      <c r="H258" s="9">
        <f t="shared" si="42"/>
        <v>78</v>
      </c>
      <c r="I258" s="9">
        <f t="shared" si="43"/>
        <v>-5</v>
      </c>
      <c r="J258" s="47">
        <f t="shared" si="38"/>
        <v>5.6</v>
      </c>
      <c r="M258" s="76"/>
      <c r="N258" s="76"/>
      <c r="O258" s="76"/>
    </row>
    <row r="259" spans="2:15" x14ac:dyDescent="0.3">
      <c r="B259" s="28" t="s">
        <v>87</v>
      </c>
      <c r="C259" s="8">
        <v>43891</v>
      </c>
      <c r="D259" s="29" t="s">
        <v>20</v>
      </c>
      <c r="E259" s="69">
        <f>J229</f>
        <v>6.2999999999999972</v>
      </c>
      <c r="F259" s="29">
        <v>86</v>
      </c>
      <c r="G259" s="29">
        <v>73</v>
      </c>
      <c r="H259" s="9">
        <f t="shared" si="42"/>
        <v>80</v>
      </c>
      <c r="I259" s="9">
        <f t="shared" si="43"/>
        <v>-7</v>
      </c>
      <c r="J259" s="47">
        <f t="shared" si="38"/>
        <v>6.3999999999999968</v>
      </c>
      <c r="M259" s="76"/>
      <c r="N259" s="76"/>
      <c r="O259" s="76"/>
    </row>
    <row r="260" spans="2:15" x14ac:dyDescent="0.3">
      <c r="B260" s="28" t="s">
        <v>86</v>
      </c>
      <c r="C260" s="8">
        <v>43891</v>
      </c>
      <c r="D260" s="29" t="s">
        <v>20</v>
      </c>
      <c r="E260" s="69">
        <f>J228</f>
        <v>2.3000000000000003</v>
      </c>
      <c r="F260" s="29">
        <v>80</v>
      </c>
      <c r="G260" s="29">
        <v>73</v>
      </c>
      <c r="H260" s="9">
        <f t="shared" si="42"/>
        <v>78</v>
      </c>
      <c r="I260" s="9">
        <f t="shared" si="43"/>
        <v>-5</v>
      </c>
      <c r="J260" s="47">
        <f t="shared" si="38"/>
        <v>2.4000000000000004</v>
      </c>
      <c r="M260" s="76"/>
      <c r="N260" s="76"/>
      <c r="O260" s="76"/>
    </row>
    <row r="261" spans="2:15" x14ac:dyDescent="0.3">
      <c r="B261" s="28" t="s">
        <v>106</v>
      </c>
      <c r="C261" s="8">
        <v>43891</v>
      </c>
      <c r="D261" s="29" t="s">
        <v>20</v>
      </c>
      <c r="E261" s="74">
        <f>ROUND(C44/2,1)</f>
        <v>5.7</v>
      </c>
      <c r="F261" s="29">
        <v>82</v>
      </c>
      <c r="G261" s="29">
        <v>73</v>
      </c>
      <c r="H261" s="9">
        <f t="shared" si="42"/>
        <v>76</v>
      </c>
      <c r="I261" s="9">
        <f t="shared" si="43"/>
        <v>-3</v>
      </c>
      <c r="J261" s="47">
        <f t="shared" si="38"/>
        <v>5.7</v>
      </c>
      <c r="M261" s="76"/>
    </row>
    <row r="262" spans="2:15" x14ac:dyDescent="0.3">
      <c r="B262" s="37" t="s">
        <v>14</v>
      </c>
      <c r="C262" s="42">
        <v>43898</v>
      </c>
      <c r="D262" s="18" t="s">
        <v>18</v>
      </c>
      <c r="E262" s="44">
        <f>J243</f>
        <v>3.6</v>
      </c>
      <c r="F262" s="38">
        <v>82</v>
      </c>
      <c r="G262" s="18">
        <v>72</v>
      </c>
      <c r="H262" s="38">
        <f t="shared" si="42"/>
        <v>78</v>
      </c>
      <c r="I262" s="38">
        <f t="shared" si="43"/>
        <v>-6</v>
      </c>
      <c r="J262" s="65">
        <f t="shared" si="38"/>
        <v>3.7</v>
      </c>
      <c r="M262" s="76"/>
    </row>
    <row r="263" spans="2:15" x14ac:dyDescent="0.3">
      <c r="B263" s="7" t="s">
        <v>15</v>
      </c>
      <c r="C263" s="8">
        <v>43898</v>
      </c>
      <c r="D263" s="29" t="s">
        <v>18</v>
      </c>
      <c r="E263" s="44">
        <f t="shared" ref="E263:E273" si="45">J244</f>
        <v>-0.10000000000000009</v>
      </c>
      <c r="F263" s="29">
        <v>87</v>
      </c>
      <c r="G263" s="29">
        <v>72</v>
      </c>
      <c r="H263" s="9">
        <f t="shared" si="42"/>
        <v>87</v>
      </c>
      <c r="I263" s="9">
        <f t="shared" si="43"/>
        <v>-15</v>
      </c>
      <c r="J263" s="47">
        <f t="shared" si="38"/>
        <v>-8.3266726846886741E-17</v>
      </c>
      <c r="M263" s="76"/>
    </row>
    <row r="264" spans="2:15" x14ac:dyDescent="0.3">
      <c r="B264" s="28" t="s">
        <v>35</v>
      </c>
      <c r="C264" s="8">
        <v>43898</v>
      </c>
      <c r="D264" s="29" t="s">
        <v>18</v>
      </c>
      <c r="E264" s="44">
        <f t="shared" si="45"/>
        <v>0.39999999999999974</v>
      </c>
      <c r="F264" s="29">
        <v>77</v>
      </c>
      <c r="G264" s="29">
        <v>72</v>
      </c>
      <c r="H264" s="9">
        <f t="shared" si="42"/>
        <v>77</v>
      </c>
      <c r="I264" s="9">
        <f t="shared" si="43"/>
        <v>-5</v>
      </c>
      <c r="J264" s="47">
        <f t="shared" si="38"/>
        <v>0.49999999999999978</v>
      </c>
    </row>
    <row r="265" spans="2:15" x14ac:dyDescent="0.3">
      <c r="B265" s="28" t="s">
        <v>36</v>
      </c>
      <c r="C265" s="8">
        <v>43898</v>
      </c>
      <c r="D265" s="29" t="s">
        <v>18</v>
      </c>
      <c r="E265" s="44">
        <f t="shared" si="45"/>
        <v>0.29999999999999993</v>
      </c>
      <c r="F265" s="29">
        <v>76</v>
      </c>
      <c r="G265" s="29">
        <v>72</v>
      </c>
      <c r="H265" s="9">
        <f t="shared" si="42"/>
        <v>76</v>
      </c>
      <c r="I265" s="9">
        <f t="shared" si="43"/>
        <v>-4</v>
      </c>
      <c r="J265" s="47">
        <f t="shared" si="38"/>
        <v>0.39999999999999991</v>
      </c>
    </row>
    <row r="266" spans="2:15" x14ac:dyDescent="0.3">
      <c r="B266" s="28" t="s">
        <v>37</v>
      </c>
      <c r="C266" s="8">
        <v>43898</v>
      </c>
      <c r="D266" s="29" t="s">
        <v>18</v>
      </c>
      <c r="E266" s="44">
        <f t="shared" si="45"/>
        <v>4.9999999999999982</v>
      </c>
      <c r="F266" s="29">
        <v>81</v>
      </c>
      <c r="G266" s="29">
        <v>72</v>
      </c>
      <c r="H266" s="9">
        <f t="shared" si="42"/>
        <v>76</v>
      </c>
      <c r="I266" s="9">
        <f t="shared" si="43"/>
        <v>-4</v>
      </c>
      <c r="J266" s="47">
        <f t="shared" si="38"/>
        <v>5.0999999999999979</v>
      </c>
    </row>
    <row r="267" spans="2:15" x14ac:dyDescent="0.3">
      <c r="B267" s="28" t="s">
        <v>8</v>
      </c>
      <c r="C267" s="8">
        <v>43898</v>
      </c>
      <c r="D267" s="29" t="s">
        <v>18</v>
      </c>
      <c r="E267" s="44">
        <f t="shared" si="45"/>
        <v>2.1999999999999997</v>
      </c>
      <c r="F267" s="29">
        <v>76</v>
      </c>
      <c r="G267" s="29">
        <v>72</v>
      </c>
      <c r="H267" s="9">
        <f t="shared" si="42"/>
        <v>74</v>
      </c>
      <c r="I267" s="9">
        <f t="shared" si="43"/>
        <v>-2</v>
      </c>
      <c r="J267" s="47">
        <f t="shared" si="38"/>
        <v>2.1999999999999997</v>
      </c>
    </row>
    <row r="268" spans="2:15" x14ac:dyDescent="0.3">
      <c r="B268" s="28" t="s">
        <v>83</v>
      </c>
      <c r="C268" s="8">
        <v>43898</v>
      </c>
      <c r="D268" s="29" t="s">
        <v>18</v>
      </c>
      <c r="E268" s="44">
        <f t="shared" si="45"/>
        <v>8.1999999999999975</v>
      </c>
      <c r="F268" s="29">
        <v>83</v>
      </c>
      <c r="G268" s="29">
        <v>72</v>
      </c>
      <c r="H268" s="9">
        <f t="shared" si="42"/>
        <v>75</v>
      </c>
      <c r="I268" s="9">
        <f t="shared" si="43"/>
        <v>-3</v>
      </c>
      <c r="J268" s="47">
        <f t="shared" si="38"/>
        <v>8.1999999999999975</v>
      </c>
    </row>
    <row r="269" spans="2:15" x14ac:dyDescent="0.3">
      <c r="B269" s="28" t="s">
        <v>96</v>
      </c>
      <c r="C269" s="8">
        <v>43898</v>
      </c>
      <c r="D269" s="29" t="s">
        <v>18</v>
      </c>
      <c r="E269" s="44">
        <f t="shared" si="45"/>
        <v>13.199999999999996</v>
      </c>
      <c r="F269" s="29">
        <v>101</v>
      </c>
      <c r="G269" s="29">
        <v>72</v>
      </c>
      <c r="H269" s="9">
        <f t="shared" si="42"/>
        <v>88</v>
      </c>
      <c r="I269" s="9">
        <f t="shared" si="43"/>
        <v>-16</v>
      </c>
      <c r="J269" s="47">
        <f t="shared" si="38"/>
        <v>13.299999999999995</v>
      </c>
    </row>
    <row r="270" spans="2:15" x14ac:dyDescent="0.3">
      <c r="B270" s="28" t="s">
        <v>43</v>
      </c>
      <c r="C270" s="8">
        <v>43898</v>
      </c>
      <c r="D270" s="29" t="s">
        <v>18</v>
      </c>
      <c r="E270" s="44">
        <f t="shared" si="45"/>
        <v>10.999999999999996</v>
      </c>
      <c r="F270" s="29">
        <v>87</v>
      </c>
      <c r="G270" s="29">
        <v>72</v>
      </c>
      <c r="H270" s="9">
        <f t="shared" si="42"/>
        <v>76</v>
      </c>
      <c r="I270" s="9">
        <f t="shared" si="43"/>
        <v>-4</v>
      </c>
      <c r="J270" s="47">
        <f t="shared" si="38"/>
        <v>11.099999999999996</v>
      </c>
    </row>
    <row r="271" spans="2:15" x14ac:dyDescent="0.3">
      <c r="B271" s="28" t="s">
        <v>30</v>
      </c>
      <c r="C271" s="8">
        <v>43898</v>
      </c>
      <c r="D271" s="29" t="s">
        <v>18</v>
      </c>
      <c r="E271" s="44">
        <f t="shared" si="45"/>
        <v>5.9999999999999973</v>
      </c>
      <c r="F271" s="29">
        <v>80</v>
      </c>
      <c r="G271" s="29">
        <v>72</v>
      </c>
      <c r="H271" s="9">
        <f t="shared" si="42"/>
        <v>74</v>
      </c>
      <c r="I271" s="9">
        <f t="shared" si="43"/>
        <v>-2</v>
      </c>
      <c r="J271" s="47">
        <f t="shared" si="38"/>
        <v>5.9999999999999973</v>
      </c>
    </row>
    <row r="272" spans="2:15" x14ac:dyDescent="0.3">
      <c r="B272" s="28" t="s">
        <v>60</v>
      </c>
      <c r="C272" s="8">
        <v>43898</v>
      </c>
      <c r="D272" s="29" t="s">
        <v>18</v>
      </c>
      <c r="E272" s="44">
        <f t="shared" si="45"/>
        <v>6.1999999999999966</v>
      </c>
      <c r="F272" s="29">
        <v>81</v>
      </c>
      <c r="G272" s="29">
        <v>72</v>
      </c>
      <c r="H272" s="9">
        <f t="shared" si="42"/>
        <v>75</v>
      </c>
      <c r="I272" s="9">
        <f t="shared" si="43"/>
        <v>-3</v>
      </c>
      <c r="J272" s="47">
        <f t="shared" si="38"/>
        <v>6.1999999999999966</v>
      </c>
    </row>
    <row r="273" spans="2:10" x14ac:dyDescent="0.3">
      <c r="B273" s="28" t="s">
        <v>105</v>
      </c>
      <c r="C273" s="8">
        <v>43898</v>
      </c>
      <c r="D273" s="29" t="s">
        <v>18</v>
      </c>
      <c r="E273" s="44">
        <f t="shared" si="45"/>
        <v>7.9999999999999991</v>
      </c>
      <c r="F273" s="29">
        <v>98</v>
      </c>
      <c r="G273" s="29">
        <v>72</v>
      </c>
      <c r="H273" s="9">
        <f t="shared" si="42"/>
        <v>90</v>
      </c>
      <c r="I273" s="9">
        <f t="shared" si="43"/>
        <v>-18</v>
      </c>
      <c r="J273" s="47">
        <f t="shared" si="38"/>
        <v>8.1</v>
      </c>
    </row>
    <row r="274" spans="2:10" x14ac:dyDescent="0.3">
      <c r="B274" s="37" t="s">
        <v>14</v>
      </c>
      <c r="C274" s="42">
        <v>43905</v>
      </c>
      <c r="D274" s="18" t="s">
        <v>28</v>
      </c>
      <c r="E274" s="70">
        <f>J262</f>
        <v>3.7</v>
      </c>
      <c r="F274" s="38"/>
      <c r="G274" s="18">
        <v>72</v>
      </c>
      <c r="H274" s="38">
        <f t="shared" si="42"/>
        <v>-4</v>
      </c>
      <c r="I274" s="38">
        <f t="shared" si="43"/>
        <v>76</v>
      </c>
      <c r="J274" s="65">
        <f t="shared" si="38"/>
        <v>-11.5</v>
      </c>
    </row>
    <row r="275" spans="2:10" x14ac:dyDescent="0.3">
      <c r="B275" s="7" t="s">
        <v>15</v>
      </c>
      <c r="C275" s="8">
        <v>43905</v>
      </c>
      <c r="D275" s="29" t="s">
        <v>28</v>
      </c>
      <c r="E275" s="44">
        <f>J263</f>
        <v>-8.3266726846886741E-17</v>
      </c>
      <c r="F275" s="29"/>
      <c r="G275" s="29">
        <v>72</v>
      </c>
      <c r="H275" s="9">
        <f t="shared" si="42"/>
        <v>0</v>
      </c>
      <c r="I275" s="9">
        <f t="shared" si="43"/>
        <v>72</v>
      </c>
      <c r="J275" s="47">
        <f t="shared" si="38"/>
        <v>-14.4</v>
      </c>
    </row>
    <row r="276" spans="2:10" x14ac:dyDescent="0.3">
      <c r="B276" s="28" t="s">
        <v>35</v>
      </c>
      <c r="C276" s="8">
        <v>43905</v>
      </c>
      <c r="D276" s="29" t="s">
        <v>28</v>
      </c>
      <c r="E276" s="44">
        <f t="shared" ref="E276:E285" si="46">J264</f>
        <v>0.49999999999999978</v>
      </c>
      <c r="F276" s="29"/>
      <c r="G276" s="29">
        <v>72</v>
      </c>
      <c r="H276" s="9">
        <f t="shared" si="42"/>
        <v>-1</v>
      </c>
      <c r="I276" s="9">
        <f t="shared" si="43"/>
        <v>73</v>
      </c>
      <c r="J276" s="47">
        <f t="shared" si="38"/>
        <v>-14.100000000000001</v>
      </c>
    </row>
    <row r="277" spans="2:10" x14ac:dyDescent="0.3">
      <c r="B277" s="28" t="s">
        <v>36</v>
      </c>
      <c r="C277" s="8">
        <v>43905</v>
      </c>
      <c r="D277" s="29" t="s">
        <v>28</v>
      </c>
      <c r="E277" s="44">
        <f t="shared" si="46"/>
        <v>0.39999999999999991</v>
      </c>
      <c r="F277" s="29"/>
      <c r="G277" s="29">
        <v>72</v>
      </c>
      <c r="H277" s="9">
        <f t="shared" si="42"/>
        <v>0</v>
      </c>
      <c r="I277" s="9">
        <f t="shared" si="43"/>
        <v>72</v>
      </c>
      <c r="J277" s="47">
        <f t="shared" si="38"/>
        <v>-14</v>
      </c>
    </row>
    <row r="278" spans="2:10" x14ac:dyDescent="0.3">
      <c r="B278" s="28" t="s">
        <v>37</v>
      </c>
      <c r="C278" s="8">
        <v>43905</v>
      </c>
      <c r="D278" s="29" t="s">
        <v>28</v>
      </c>
      <c r="E278" s="44">
        <f t="shared" si="46"/>
        <v>5.0999999999999979</v>
      </c>
      <c r="F278" s="29"/>
      <c r="G278" s="29">
        <v>72</v>
      </c>
      <c r="H278" s="9">
        <f t="shared" si="42"/>
        <v>-5</v>
      </c>
      <c r="I278" s="9">
        <f t="shared" si="43"/>
        <v>77</v>
      </c>
      <c r="J278" s="47">
        <f t="shared" si="38"/>
        <v>-10.300000000000002</v>
      </c>
    </row>
    <row r="279" spans="2:10" x14ac:dyDescent="0.3">
      <c r="B279" s="28" t="s">
        <v>8</v>
      </c>
      <c r="C279" s="8">
        <v>43905</v>
      </c>
      <c r="D279" s="29" t="s">
        <v>28</v>
      </c>
      <c r="E279" s="44">
        <f t="shared" si="46"/>
        <v>2.1999999999999997</v>
      </c>
      <c r="F279" s="29"/>
      <c r="G279" s="29">
        <v>72</v>
      </c>
      <c r="H279" s="9">
        <f t="shared" si="42"/>
        <v>-2</v>
      </c>
      <c r="I279" s="9">
        <f t="shared" si="43"/>
        <v>74</v>
      </c>
      <c r="J279" s="47">
        <f t="shared" si="38"/>
        <v>-12.600000000000001</v>
      </c>
    </row>
    <row r="280" spans="2:10" x14ac:dyDescent="0.3">
      <c r="B280" s="28" t="s">
        <v>83</v>
      </c>
      <c r="C280" s="8">
        <v>43905</v>
      </c>
      <c r="D280" s="29" t="s">
        <v>28</v>
      </c>
      <c r="E280" s="44">
        <f t="shared" si="46"/>
        <v>8.1999999999999975</v>
      </c>
      <c r="F280" s="29"/>
      <c r="G280" s="29">
        <v>72</v>
      </c>
      <c r="H280" s="9">
        <f t="shared" si="42"/>
        <v>-8</v>
      </c>
      <c r="I280" s="9">
        <f t="shared" si="43"/>
        <v>80</v>
      </c>
      <c r="J280" s="47">
        <f t="shared" si="38"/>
        <v>-7.8000000000000025</v>
      </c>
    </row>
    <row r="281" spans="2:10" x14ac:dyDescent="0.3">
      <c r="B281" s="28" t="s">
        <v>96</v>
      </c>
      <c r="C281" s="8">
        <v>43905</v>
      </c>
      <c r="D281" s="29" t="s">
        <v>28</v>
      </c>
      <c r="E281" s="44">
        <f t="shared" si="46"/>
        <v>13.299999999999995</v>
      </c>
      <c r="F281" s="29"/>
      <c r="G281" s="29">
        <v>72</v>
      </c>
      <c r="H281" s="9">
        <f t="shared" si="42"/>
        <v>-13</v>
      </c>
      <c r="I281" s="9">
        <f t="shared" si="43"/>
        <v>85</v>
      </c>
      <c r="J281" s="47">
        <f t="shared" si="38"/>
        <v>-3.7000000000000046</v>
      </c>
    </row>
    <row r="282" spans="2:10" x14ac:dyDescent="0.3">
      <c r="B282" s="28" t="s">
        <v>43</v>
      </c>
      <c r="C282" s="8">
        <v>43905</v>
      </c>
      <c r="D282" s="29" t="s">
        <v>28</v>
      </c>
      <c r="E282" s="44">
        <f t="shared" si="46"/>
        <v>11.099999999999996</v>
      </c>
      <c r="F282" s="29"/>
      <c r="G282" s="29">
        <v>72</v>
      </c>
      <c r="H282" s="9">
        <f t="shared" si="42"/>
        <v>-11</v>
      </c>
      <c r="I282" s="9">
        <f t="shared" si="43"/>
        <v>83</v>
      </c>
      <c r="J282" s="47">
        <f t="shared" si="38"/>
        <v>-5.5000000000000053</v>
      </c>
    </row>
    <row r="283" spans="2:10" x14ac:dyDescent="0.3">
      <c r="B283" s="28" t="s">
        <v>30</v>
      </c>
      <c r="C283" s="8">
        <v>43905</v>
      </c>
      <c r="D283" s="29" t="s">
        <v>28</v>
      </c>
      <c r="E283" s="44">
        <f t="shared" si="46"/>
        <v>5.9999999999999973</v>
      </c>
      <c r="F283" s="29"/>
      <c r="G283" s="29">
        <v>72</v>
      </c>
      <c r="H283" s="9">
        <f t="shared" si="42"/>
        <v>-6</v>
      </c>
      <c r="I283" s="9">
        <f t="shared" si="43"/>
        <v>78</v>
      </c>
      <c r="J283" s="47">
        <f t="shared" si="38"/>
        <v>-9.600000000000005</v>
      </c>
    </row>
    <row r="284" spans="2:10" x14ac:dyDescent="0.3">
      <c r="B284" s="28" t="s">
        <v>60</v>
      </c>
      <c r="C284" s="8">
        <v>43905</v>
      </c>
      <c r="D284" s="29" t="s">
        <v>28</v>
      </c>
      <c r="E284" s="44">
        <f t="shared" si="46"/>
        <v>6.1999999999999966</v>
      </c>
      <c r="F284" s="29"/>
      <c r="G284" s="29">
        <v>72</v>
      </c>
      <c r="H284" s="9">
        <f t="shared" si="42"/>
        <v>-6</v>
      </c>
      <c r="I284" s="9">
        <f t="shared" si="43"/>
        <v>78</v>
      </c>
      <c r="J284" s="47">
        <f t="shared" si="38"/>
        <v>-9.4000000000000057</v>
      </c>
    </row>
    <row r="285" spans="2:10" x14ac:dyDescent="0.3">
      <c r="B285" s="28" t="s">
        <v>105</v>
      </c>
      <c r="C285" s="8">
        <v>43905</v>
      </c>
      <c r="D285" s="29" t="s">
        <v>28</v>
      </c>
      <c r="E285" s="44">
        <f t="shared" si="46"/>
        <v>8.1</v>
      </c>
      <c r="F285" s="29"/>
      <c r="G285" s="29">
        <v>72</v>
      </c>
      <c r="H285" s="9">
        <f t="shared" si="42"/>
        <v>-8</v>
      </c>
      <c r="I285" s="9">
        <f t="shared" si="43"/>
        <v>80</v>
      </c>
      <c r="J285" s="47">
        <f t="shared" si="38"/>
        <v>-7.9</v>
      </c>
    </row>
    <row r="286" spans="2:10" x14ac:dyDescent="0.3">
      <c r="B286" s="28"/>
      <c r="C286" s="8">
        <v>43905</v>
      </c>
      <c r="D286" s="29" t="s">
        <v>28</v>
      </c>
      <c r="E286" s="29"/>
      <c r="F286" s="29"/>
      <c r="G286" s="29">
        <v>72</v>
      </c>
      <c r="H286" s="9">
        <f t="shared" si="42"/>
        <v>0</v>
      </c>
      <c r="I286" s="9">
        <f t="shared" si="43"/>
        <v>72</v>
      </c>
      <c r="J286" s="47">
        <f t="shared" si="38"/>
        <v>-14.4</v>
      </c>
    </row>
    <row r="287" spans="2:10" x14ac:dyDescent="0.3">
      <c r="B287" s="28"/>
      <c r="C287" s="8">
        <v>43905</v>
      </c>
      <c r="D287" s="29" t="s">
        <v>28</v>
      </c>
      <c r="E287" s="29"/>
      <c r="F287" s="29"/>
      <c r="G287" s="29">
        <v>72</v>
      </c>
      <c r="H287" s="9">
        <f t="shared" si="42"/>
        <v>0</v>
      </c>
      <c r="I287" s="9">
        <f t="shared" si="43"/>
        <v>72</v>
      </c>
      <c r="J287" s="47">
        <f t="shared" si="38"/>
        <v>-14.4</v>
      </c>
    </row>
    <row r="288" spans="2:10" x14ac:dyDescent="0.3">
      <c r="B288" s="28"/>
      <c r="C288" s="8">
        <v>43905</v>
      </c>
      <c r="D288" s="29" t="s">
        <v>28</v>
      </c>
      <c r="E288" s="29"/>
      <c r="F288" s="29"/>
      <c r="G288" s="29">
        <v>72</v>
      </c>
      <c r="H288" s="9">
        <f t="shared" si="42"/>
        <v>0</v>
      </c>
      <c r="I288" s="9">
        <f t="shared" si="43"/>
        <v>72</v>
      </c>
      <c r="J288" s="47">
        <f t="shared" si="38"/>
        <v>-14.4</v>
      </c>
    </row>
    <row r="289" spans="2:10" x14ac:dyDescent="0.3">
      <c r="B289" s="28"/>
      <c r="C289" s="8">
        <v>43905</v>
      </c>
      <c r="D289" s="29" t="s">
        <v>28</v>
      </c>
      <c r="E289" s="29"/>
      <c r="F289" s="29"/>
      <c r="G289" s="29">
        <v>72</v>
      </c>
      <c r="H289" s="9">
        <f t="shared" si="42"/>
        <v>0</v>
      </c>
      <c r="I289" s="9">
        <f t="shared" si="43"/>
        <v>72</v>
      </c>
      <c r="J289" s="47">
        <f t="shared" si="38"/>
        <v>-14.4</v>
      </c>
    </row>
    <row r="290" spans="2:10" x14ac:dyDescent="0.3">
      <c r="B290" s="28"/>
      <c r="C290" s="8">
        <v>43905</v>
      </c>
      <c r="D290" s="29" t="s">
        <v>28</v>
      </c>
      <c r="E290" s="9"/>
      <c r="F290" s="29"/>
      <c r="G290" s="29">
        <v>72</v>
      </c>
      <c r="H290" s="9">
        <f t="shared" si="42"/>
        <v>0</v>
      </c>
      <c r="I290" s="9">
        <f t="shared" si="43"/>
        <v>72</v>
      </c>
      <c r="J290" s="47">
        <f t="shared" si="38"/>
        <v>-14.4</v>
      </c>
    </row>
    <row r="291" spans="2:10" x14ac:dyDescent="0.3">
      <c r="B291" s="31"/>
      <c r="C291" s="32">
        <v>43905</v>
      </c>
      <c r="D291" s="35" t="s">
        <v>28</v>
      </c>
      <c r="E291" s="35"/>
      <c r="F291" s="35"/>
      <c r="G291" s="35">
        <v>72</v>
      </c>
      <c r="H291" s="34">
        <f>F291-ROUND(E291,0)</f>
        <v>0</v>
      </c>
      <c r="I291" s="34">
        <f>G291-H291</f>
        <v>72</v>
      </c>
      <c r="J291" s="66">
        <f t="shared" si="38"/>
        <v>-14.4</v>
      </c>
    </row>
  </sheetData>
  <conditionalFormatting sqref="U5">
    <cfRule type="cellIs" dxfId="14" priority="16" operator="greaterThan">
      <formula>0</formula>
    </cfRule>
  </conditionalFormatting>
  <conditionalFormatting sqref="U11 U42 U13 U19 U21:U24 U26:U33">
    <cfRule type="cellIs" dxfId="13" priority="15" operator="greaterThan">
      <formula>0</formula>
    </cfRule>
  </conditionalFormatting>
  <conditionalFormatting sqref="U34">
    <cfRule type="cellIs" dxfId="12" priority="14" operator="greaterThan">
      <formula>0</formula>
    </cfRule>
  </conditionalFormatting>
  <conditionalFormatting sqref="U36">
    <cfRule type="cellIs" dxfId="11" priority="12" operator="greaterThan">
      <formula>0</formula>
    </cfRule>
  </conditionalFormatting>
  <conditionalFormatting sqref="U37">
    <cfRule type="cellIs" dxfId="10" priority="11" operator="greaterThan">
      <formula>0</formula>
    </cfRule>
  </conditionalFormatting>
  <conditionalFormatting sqref="U38">
    <cfRule type="cellIs" dxfId="9" priority="10" operator="greaterThan">
      <formula>0</formula>
    </cfRule>
  </conditionalFormatting>
  <conditionalFormatting sqref="U39">
    <cfRule type="cellIs" dxfId="8" priority="9" operator="greaterThan">
      <formula>0</formula>
    </cfRule>
  </conditionalFormatting>
  <conditionalFormatting sqref="U40">
    <cfRule type="cellIs" dxfId="7" priority="8" operator="greaterThan">
      <formula>0</formula>
    </cfRule>
  </conditionalFormatting>
  <conditionalFormatting sqref="U41">
    <cfRule type="cellIs" dxfId="6" priority="7" operator="greaterThan">
      <formula>0</formula>
    </cfRule>
  </conditionalFormatting>
  <conditionalFormatting sqref="U6:U10">
    <cfRule type="cellIs" dxfId="5" priority="6" operator="greaterThan">
      <formula>0</formula>
    </cfRule>
  </conditionalFormatting>
  <conditionalFormatting sqref="U12">
    <cfRule type="cellIs" dxfId="4" priority="5" operator="greaterThan">
      <formula>0</formula>
    </cfRule>
  </conditionalFormatting>
  <conditionalFormatting sqref="U14:U18">
    <cfRule type="cellIs" dxfId="3" priority="4" operator="greaterThan">
      <formula>0</formula>
    </cfRule>
  </conditionalFormatting>
  <conditionalFormatting sqref="U20">
    <cfRule type="cellIs" dxfId="2" priority="3" operator="greaterThan">
      <formula>0</formula>
    </cfRule>
  </conditionalFormatting>
  <conditionalFormatting sqref="U25">
    <cfRule type="cellIs" dxfId="1" priority="2" operator="greaterThan">
      <formula>0</formula>
    </cfRule>
  </conditionalFormatting>
  <conditionalFormatting sqref="U35">
    <cfRule type="cellIs" dxfId="0" priority="1" operator="greaterThan">
      <formula>0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05"/>
  <sheetViews>
    <sheetView topLeftCell="A184" workbookViewId="0"/>
  </sheetViews>
  <sheetFormatPr defaultRowHeight="14.4" x14ac:dyDescent="0.3"/>
  <cols>
    <col min="2" max="2" width="19.6640625" customWidth="1"/>
    <col min="3" max="3" width="12.88671875" customWidth="1"/>
    <col min="4" max="4" width="18.33203125" customWidth="1"/>
    <col min="5" max="6" width="10.109375" bestFit="1" customWidth="1"/>
    <col min="7" max="14" width="9.109375" bestFit="1" customWidth="1"/>
    <col min="16" max="16" width="9.109375" bestFit="1" customWidth="1"/>
    <col min="17" max="17" width="14.33203125" customWidth="1"/>
    <col min="18" max="18" width="11" customWidth="1"/>
  </cols>
  <sheetData>
    <row r="1" spans="1:19" x14ac:dyDescent="0.3">
      <c r="A1" s="43" t="s">
        <v>10</v>
      </c>
      <c r="B1" s="43"/>
      <c r="C1" s="43" t="s">
        <v>53</v>
      </c>
    </row>
    <row r="3" spans="1:19" x14ac:dyDescent="0.3">
      <c r="B3" s="24" t="s">
        <v>23</v>
      </c>
      <c r="C3" s="21">
        <v>43436</v>
      </c>
      <c r="D3" s="21">
        <v>43443</v>
      </c>
      <c r="E3" s="21">
        <v>43450</v>
      </c>
      <c r="F3" s="21">
        <v>43464</v>
      </c>
      <c r="G3" s="21">
        <v>43471</v>
      </c>
      <c r="H3" s="21">
        <v>43478</v>
      </c>
      <c r="I3" s="21">
        <v>43485</v>
      </c>
      <c r="J3" s="21">
        <v>43492</v>
      </c>
      <c r="K3" s="21">
        <v>43499</v>
      </c>
      <c r="L3" s="21">
        <v>43506</v>
      </c>
      <c r="M3" s="21">
        <v>43513</v>
      </c>
      <c r="N3" s="21">
        <v>43520</v>
      </c>
      <c r="O3" s="21">
        <v>43527</v>
      </c>
      <c r="P3" s="21">
        <v>43534</v>
      </c>
      <c r="Q3" s="24"/>
    </row>
    <row r="4" spans="1:19" ht="43.2" x14ac:dyDescent="0.3">
      <c r="B4" s="25" t="s">
        <v>24</v>
      </c>
      <c r="C4" s="22" t="s">
        <v>22</v>
      </c>
      <c r="D4" s="22" t="s">
        <v>16</v>
      </c>
      <c r="E4" s="22" t="s">
        <v>17</v>
      </c>
      <c r="F4" s="26" t="s">
        <v>26</v>
      </c>
      <c r="G4" s="22" t="s">
        <v>33</v>
      </c>
      <c r="H4" s="22" t="s">
        <v>19</v>
      </c>
      <c r="I4" s="22" t="s">
        <v>20</v>
      </c>
      <c r="J4" s="22" t="s">
        <v>13</v>
      </c>
      <c r="K4" s="26" t="s">
        <v>21</v>
      </c>
      <c r="L4" s="26" t="s">
        <v>25</v>
      </c>
      <c r="M4" s="26" t="s">
        <v>54</v>
      </c>
      <c r="N4" s="26" t="s">
        <v>27</v>
      </c>
      <c r="O4" s="26" t="s">
        <v>28</v>
      </c>
      <c r="P4" s="26" t="s">
        <v>18</v>
      </c>
      <c r="Q4" s="48" t="s">
        <v>55</v>
      </c>
      <c r="R4" s="51" t="s">
        <v>61</v>
      </c>
      <c r="S4" s="56" t="s">
        <v>78</v>
      </c>
    </row>
    <row r="5" spans="1:19" x14ac:dyDescent="0.3">
      <c r="B5" s="2" t="s">
        <v>14</v>
      </c>
      <c r="C5" s="2">
        <f>I38</f>
        <v>4</v>
      </c>
      <c r="D5" s="2">
        <f>I53</f>
        <v>3</v>
      </c>
      <c r="E5" s="2">
        <f>I67</f>
        <v>-7</v>
      </c>
      <c r="F5" s="2">
        <f>I78</f>
        <v>5</v>
      </c>
      <c r="G5" s="2">
        <f>I90</f>
        <v>-2</v>
      </c>
      <c r="H5" s="2">
        <f>I105</f>
        <v>-12</v>
      </c>
      <c r="I5" s="2">
        <f>I121</f>
        <v>-1</v>
      </c>
      <c r="J5" s="2">
        <f>I133</f>
        <v>-3</v>
      </c>
      <c r="K5" s="2">
        <f>I145</f>
        <v>-2</v>
      </c>
      <c r="L5" s="2">
        <f>I161</f>
        <v>-3</v>
      </c>
      <c r="M5" s="2">
        <f>I172</f>
        <v>-1</v>
      </c>
      <c r="N5" s="2">
        <f>I180</f>
        <v>-5</v>
      </c>
      <c r="O5" s="2">
        <f>I186</f>
        <v>2</v>
      </c>
      <c r="P5" s="2">
        <f>I196</f>
        <v>1</v>
      </c>
      <c r="Q5" s="27">
        <f>SUM(LARGE(C5:P5,1))+SUM(LARGE(C5:P5,2))+SUM(LARGE(C5:P5,3))+SUM(LARGE(C5:P5,4))+SUM(LARGE(C5:P5,5))+SUM(LARGE(C5:P5,6))+SUM(LARGE(C5:P5,7))+SUM(LARGE(C5:P5,8))</f>
        <v>11</v>
      </c>
      <c r="R5" s="9"/>
      <c r="S5" s="9">
        <f>RANK(Q5,($Q$5:$Q$7,$Q$10:$Q$13,$Q$15:$Q$16,$Q$18))</f>
        <v>5</v>
      </c>
    </row>
    <row r="6" spans="1:19" x14ac:dyDescent="0.3">
      <c r="B6" s="2" t="s">
        <v>15</v>
      </c>
      <c r="C6" s="2">
        <f>I39</f>
        <v>-5</v>
      </c>
      <c r="D6" s="2">
        <f>I54</f>
        <v>3</v>
      </c>
      <c r="E6" s="2">
        <f>I68</f>
        <v>-2</v>
      </c>
      <c r="F6" s="2">
        <f>I79</f>
        <v>7</v>
      </c>
      <c r="G6" s="2">
        <f>I91</f>
        <v>3</v>
      </c>
      <c r="H6" s="2">
        <f>I106</f>
        <v>-4</v>
      </c>
      <c r="I6" s="2">
        <f>I122</f>
        <v>1</v>
      </c>
      <c r="J6" s="2">
        <f>I134</f>
        <v>-3</v>
      </c>
      <c r="K6" s="2">
        <f>I146</f>
        <v>1</v>
      </c>
      <c r="L6" s="2">
        <f>I162</f>
        <v>-8</v>
      </c>
      <c r="M6" s="2">
        <f>I173</f>
        <v>-5</v>
      </c>
      <c r="N6" s="2">
        <f>I181</f>
        <v>-5</v>
      </c>
      <c r="O6" s="2">
        <f>I187</f>
        <v>5</v>
      </c>
      <c r="P6" s="2">
        <f>I197</f>
        <v>-4</v>
      </c>
      <c r="Q6" s="27">
        <f t="shared" ref="Q6:Q34" si="0">SUM(LARGE(C6:P6,1))+SUM(LARGE(C6:P6,2))+SUM(LARGE(C6:P6,3))+SUM(LARGE(C6:P6,4))+SUM(LARGE(C6:P6,5))+SUM(LARGE(C6:P6,6))+SUM(LARGE(C6:P6,7))+SUM(LARGE(C6:P6,8))</f>
        <v>15</v>
      </c>
      <c r="R6" s="9"/>
      <c r="S6" s="9">
        <f>RANK(Q6,($Q$5:$Q$7,$Q$10:$Q$13,$Q$15:$Q$16,$Q$18))</f>
        <v>4</v>
      </c>
    </row>
    <row r="7" spans="1:19" x14ac:dyDescent="0.3">
      <c r="B7" s="2" t="s">
        <v>35</v>
      </c>
      <c r="C7" s="2">
        <f>I40</f>
        <v>-2</v>
      </c>
      <c r="D7" s="2">
        <f>I55</f>
        <v>3</v>
      </c>
      <c r="E7" s="2"/>
      <c r="F7" s="2">
        <f>I89</f>
        <v>1</v>
      </c>
      <c r="G7" s="2">
        <f>I97</f>
        <v>-6</v>
      </c>
      <c r="H7" s="2">
        <f>I111</f>
        <v>-2</v>
      </c>
      <c r="I7" s="2">
        <f>I127</f>
        <v>-4</v>
      </c>
      <c r="J7" s="2">
        <f>I139</f>
        <v>-5</v>
      </c>
      <c r="K7" s="2">
        <f>I151</f>
        <v>3</v>
      </c>
      <c r="L7" s="2">
        <f>I167</f>
        <v>2</v>
      </c>
      <c r="M7" s="2"/>
      <c r="N7" s="2"/>
      <c r="O7" s="23"/>
      <c r="P7" s="2">
        <f>I203</f>
        <v>-4</v>
      </c>
      <c r="Q7" s="27">
        <f t="shared" si="0"/>
        <v>-3</v>
      </c>
      <c r="R7" s="9"/>
      <c r="S7" s="9">
        <f>RANK(Q7,($Q$5:$Q$7,$Q$10:$Q$13,$Q$15:$Q$16,$Q$18))</f>
        <v>7</v>
      </c>
    </row>
    <row r="8" spans="1:19" x14ac:dyDescent="0.3">
      <c r="B8" s="2" t="s">
        <v>12</v>
      </c>
      <c r="C8" s="2">
        <f>I41</f>
        <v>-3</v>
      </c>
      <c r="D8" s="2">
        <f>I56</f>
        <v>0</v>
      </c>
      <c r="E8" s="2"/>
      <c r="F8" s="2"/>
      <c r="G8" s="2">
        <f>I98</f>
        <v>5</v>
      </c>
      <c r="H8" s="2">
        <f>I112</f>
        <v>5</v>
      </c>
      <c r="I8" s="2">
        <f>I128</f>
        <v>1</v>
      </c>
      <c r="J8" s="2">
        <f>I140</f>
        <v>-12</v>
      </c>
      <c r="K8" s="2"/>
      <c r="L8" s="2">
        <f>I170</f>
        <v>0</v>
      </c>
      <c r="M8" s="2"/>
      <c r="N8" s="2"/>
      <c r="O8" s="23"/>
      <c r="P8" s="2"/>
      <c r="Q8" s="27" t="e">
        <f t="shared" si="0"/>
        <v>#NUM!</v>
      </c>
      <c r="R8" s="9"/>
      <c r="S8" s="9"/>
    </row>
    <row r="9" spans="1:19" x14ac:dyDescent="0.3">
      <c r="B9" s="2" t="s">
        <v>79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3"/>
      <c r="P9" s="2">
        <f>I204</f>
        <v>-9</v>
      </c>
      <c r="Q9" s="27" t="e">
        <f t="shared" si="0"/>
        <v>#NUM!</v>
      </c>
      <c r="R9" s="9"/>
      <c r="S9" s="9"/>
    </row>
    <row r="10" spans="1:19" x14ac:dyDescent="0.3">
      <c r="A10" s="9"/>
      <c r="B10" s="23" t="s">
        <v>36</v>
      </c>
      <c r="C10" s="2">
        <f>I42</f>
        <v>3</v>
      </c>
      <c r="D10" s="2">
        <f>I57</f>
        <v>7</v>
      </c>
      <c r="E10" s="2">
        <f>I69</f>
        <v>8</v>
      </c>
      <c r="F10" s="2">
        <f>I80</f>
        <v>4</v>
      </c>
      <c r="G10" s="2">
        <f>I92</f>
        <v>4</v>
      </c>
      <c r="H10" s="2">
        <f>I107</f>
        <v>0</v>
      </c>
      <c r="I10" s="2">
        <f>I123</f>
        <v>-1</v>
      </c>
      <c r="J10" s="2">
        <f>I135</f>
        <v>-3</v>
      </c>
      <c r="K10" s="2">
        <f>I147</f>
        <v>-2</v>
      </c>
      <c r="L10" s="2">
        <f>I163</f>
        <v>-3</v>
      </c>
      <c r="M10" s="2">
        <f>I174</f>
        <v>-2</v>
      </c>
      <c r="N10" s="2">
        <f>I182</f>
        <v>-1</v>
      </c>
      <c r="O10" s="23">
        <f>I188</f>
        <v>-4</v>
      </c>
      <c r="P10" s="2">
        <f>I198</f>
        <v>-4</v>
      </c>
      <c r="Q10" s="27">
        <f t="shared" si="0"/>
        <v>24</v>
      </c>
      <c r="R10" s="9"/>
      <c r="S10" s="57">
        <f>RANK(Q10,($Q$5:$Q$7,$Q$10:$Q$13,$Q$15:$Q$16,$Q$18))</f>
        <v>3</v>
      </c>
    </row>
    <row r="11" spans="1:19" x14ac:dyDescent="0.3">
      <c r="A11" s="9"/>
      <c r="B11" s="23" t="s">
        <v>37</v>
      </c>
      <c r="C11" s="2">
        <f>I43</f>
        <v>7</v>
      </c>
      <c r="D11" s="2">
        <f>I58</f>
        <v>5</v>
      </c>
      <c r="E11" s="2">
        <f>I70</f>
        <v>5</v>
      </c>
      <c r="F11" s="2">
        <f>I81</f>
        <v>11</v>
      </c>
      <c r="G11" s="2">
        <f>I93</f>
        <v>-1</v>
      </c>
      <c r="H11" s="2">
        <f>I108</f>
        <v>2</v>
      </c>
      <c r="I11" s="2">
        <f>I124</f>
        <v>2</v>
      </c>
      <c r="J11" s="2">
        <f>I136</f>
        <v>-10</v>
      </c>
      <c r="K11" s="2">
        <f>I148</f>
        <v>3</v>
      </c>
      <c r="L11" s="2">
        <f>I164</f>
        <v>6</v>
      </c>
      <c r="M11" s="2">
        <f>I175</f>
        <v>-2</v>
      </c>
      <c r="N11" s="2">
        <f>I183</f>
        <v>-8</v>
      </c>
      <c r="O11" s="23">
        <f>I189</f>
        <v>-4</v>
      </c>
      <c r="P11" s="2">
        <f>I199</f>
        <v>-4</v>
      </c>
      <c r="Q11" s="27">
        <f t="shared" si="0"/>
        <v>41</v>
      </c>
      <c r="R11" s="9"/>
      <c r="S11" s="58">
        <f>RANK(Q11,($Q$5:$Q$7,$Q$10:$Q$13,$Q$15:$Q$16,$Q$18))</f>
        <v>1</v>
      </c>
    </row>
    <row r="12" spans="1:19" x14ac:dyDescent="0.3">
      <c r="A12" s="9"/>
      <c r="B12" s="23" t="s">
        <v>8</v>
      </c>
      <c r="C12" s="2">
        <f>I44</f>
        <v>10</v>
      </c>
      <c r="D12" s="2">
        <f>I59</f>
        <v>8</v>
      </c>
      <c r="E12" s="2">
        <f>I71</f>
        <v>0</v>
      </c>
      <c r="F12" s="2">
        <f>I82</f>
        <v>-1</v>
      </c>
      <c r="G12" s="2">
        <f>I94</f>
        <v>5</v>
      </c>
      <c r="H12" s="2">
        <f>I109</f>
        <v>-7</v>
      </c>
      <c r="I12" s="2">
        <f>I125</f>
        <v>3</v>
      </c>
      <c r="J12" s="2">
        <f>I137</f>
        <v>-1</v>
      </c>
      <c r="K12" s="2">
        <f>I149</f>
        <v>1</v>
      </c>
      <c r="L12" s="2">
        <f>I165</f>
        <v>-10</v>
      </c>
      <c r="M12" s="2"/>
      <c r="N12" s="2">
        <f>I184</f>
        <v>-2</v>
      </c>
      <c r="O12" s="23">
        <f>I190</f>
        <v>4</v>
      </c>
      <c r="P12" s="2">
        <f>I200</f>
        <v>-1</v>
      </c>
      <c r="Q12" s="27">
        <f t="shared" si="0"/>
        <v>30</v>
      </c>
      <c r="R12" s="9"/>
      <c r="S12" s="59">
        <f>RANK(Q12,($Q$5:$Q$7,$Q$10:$Q$13,$Q$15:$Q$16,$Q$18))</f>
        <v>2</v>
      </c>
    </row>
    <row r="13" spans="1:19" x14ac:dyDescent="0.3">
      <c r="A13" s="9"/>
      <c r="B13" s="23" t="s">
        <v>38</v>
      </c>
      <c r="C13" s="2">
        <f>I45</f>
        <v>-13</v>
      </c>
      <c r="D13" s="2"/>
      <c r="E13" s="2">
        <f>I77</f>
        <v>-4</v>
      </c>
      <c r="F13" s="2">
        <f>I85</f>
        <v>0</v>
      </c>
      <c r="G13" s="2">
        <f>I95</f>
        <v>-13</v>
      </c>
      <c r="H13" s="2">
        <f>I110</f>
        <v>-16</v>
      </c>
      <c r="I13" s="2">
        <f>I126</f>
        <v>-1</v>
      </c>
      <c r="J13" s="2">
        <f>I138</f>
        <v>-9</v>
      </c>
      <c r="K13" s="2">
        <f>I150</f>
        <v>-3</v>
      </c>
      <c r="L13" s="2">
        <f>I166</f>
        <v>-8</v>
      </c>
      <c r="M13" s="2"/>
      <c r="N13" s="2"/>
      <c r="O13" s="23"/>
      <c r="P13" s="2"/>
      <c r="Q13" s="27">
        <f t="shared" si="0"/>
        <v>-51</v>
      </c>
      <c r="R13" s="9"/>
      <c r="S13" s="9">
        <f>RANK(Q13,($Q$5:$Q$7,$Q$10:$Q$13,$Q$15:$Q$16,$Q$18))</f>
        <v>10</v>
      </c>
    </row>
    <row r="14" spans="1:19" x14ac:dyDescent="0.3">
      <c r="A14" s="9"/>
      <c r="B14" s="23" t="s">
        <v>39</v>
      </c>
      <c r="C14" s="2">
        <f>I48</f>
        <v>-5</v>
      </c>
      <c r="D14" s="2">
        <f>I62</f>
        <v>4</v>
      </c>
      <c r="E14" s="2">
        <f>I73</f>
        <v>0</v>
      </c>
      <c r="F14" s="2"/>
      <c r="G14" s="2">
        <f>I99</f>
        <v>1</v>
      </c>
      <c r="H14" s="2"/>
      <c r="I14" s="2"/>
      <c r="J14" s="2"/>
      <c r="K14" s="2"/>
      <c r="L14" s="2"/>
      <c r="M14" s="2"/>
      <c r="N14" s="2"/>
      <c r="O14" s="23"/>
      <c r="P14" s="2"/>
      <c r="Q14" s="27" t="e">
        <f t="shared" si="0"/>
        <v>#NUM!</v>
      </c>
      <c r="R14" s="9"/>
      <c r="S14" s="29"/>
    </row>
    <row r="15" spans="1:19" x14ac:dyDescent="0.3">
      <c r="A15" s="9"/>
      <c r="B15" s="23" t="s">
        <v>40</v>
      </c>
      <c r="C15" s="2">
        <f>I52</f>
        <v>-8</v>
      </c>
      <c r="D15" s="2">
        <f>I66</f>
        <v>-2</v>
      </c>
      <c r="E15" s="2"/>
      <c r="F15" s="2"/>
      <c r="G15" s="2">
        <f>I104</f>
        <v>-11</v>
      </c>
      <c r="H15" s="2">
        <f>I116</f>
        <v>-12</v>
      </c>
      <c r="I15" s="2"/>
      <c r="J15" s="2">
        <f>I142</f>
        <v>-3</v>
      </c>
      <c r="K15" s="2">
        <f>I152</f>
        <v>0</v>
      </c>
      <c r="L15" s="2"/>
      <c r="M15" s="2"/>
      <c r="N15" s="2">
        <f>I185</f>
        <v>-7</v>
      </c>
      <c r="O15" s="23">
        <f>I191</f>
        <v>-6</v>
      </c>
      <c r="P15" s="2">
        <f>I201</f>
        <v>0</v>
      </c>
      <c r="Q15" s="27">
        <f t="shared" si="0"/>
        <v>-37</v>
      </c>
      <c r="R15" s="9"/>
      <c r="S15" s="9">
        <f>RANK(Q15,($Q$5:$Q$7,$Q$10:$Q$13,$Q$15:$Q$16,$Q$18))</f>
        <v>9</v>
      </c>
    </row>
    <row r="16" spans="1:19" x14ac:dyDescent="0.3">
      <c r="A16" s="9"/>
      <c r="B16" s="23" t="s">
        <v>41</v>
      </c>
      <c r="C16" s="2">
        <f>I47</f>
        <v>11</v>
      </c>
      <c r="D16" s="2">
        <f>I61</f>
        <v>-3</v>
      </c>
      <c r="E16" s="2">
        <f>I72</f>
        <v>-4</v>
      </c>
      <c r="F16" s="2">
        <f>I83</f>
        <v>4</v>
      </c>
      <c r="G16" s="2"/>
      <c r="H16" s="2">
        <f>I117</f>
        <v>-8</v>
      </c>
      <c r="I16" s="2">
        <f>I131</f>
        <v>-5</v>
      </c>
      <c r="J16" s="2">
        <f>I141</f>
        <v>-4</v>
      </c>
      <c r="K16" s="2"/>
      <c r="L16" s="2"/>
      <c r="M16" s="2">
        <f>I176</f>
        <v>-1</v>
      </c>
      <c r="N16" s="2"/>
      <c r="O16" s="2">
        <f>I192</f>
        <v>-1</v>
      </c>
      <c r="P16" s="2">
        <f>I205</f>
        <v>8</v>
      </c>
      <c r="Q16" s="27">
        <f t="shared" si="0"/>
        <v>10</v>
      </c>
      <c r="R16" s="9"/>
      <c r="S16" s="9">
        <f>RANK(Q16,($Q$5:$Q$7,$Q$10:$Q$13,$Q$15:$Q$16,$Q$18))</f>
        <v>6</v>
      </c>
    </row>
    <row r="17" spans="1:19" x14ac:dyDescent="0.3">
      <c r="A17" s="9"/>
      <c r="B17" s="23" t="s">
        <v>42</v>
      </c>
      <c r="C17" s="2">
        <f>I49</f>
        <v>-14</v>
      </c>
      <c r="D17" s="2">
        <f>I63</f>
        <v>-37</v>
      </c>
      <c r="E17" s="2">
        <f>I74</f>
        <v>-10</v>
      </c>
      <c r="F17" s="2">
        <f>I84</f>
        <v>-3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7" t="e">
        <f t="shared" si="0"/>
        <v>#NUM!</v>
      </c>
      <c r="R17" s="9"/>
      <c r="S17" s="29"/>
    </row>
    <row r="18" spans="1:19" x14ac:dyDescent="0.3">
      <c r="A18" s="9"/>
      <c r="B18" s="23" t="s">
        <v>43</v>
      </c>
      <c r="C18" s="2">
        <f>I50</f>
        <v>-16</v>
      </c>
      <c r="D18" s="2">
        <f>I64</f>
        <v>-1</v>
      </c>
      <c r="E18" s="2"/>
      <c r="F18" s="2"/>
      <c r="G18" s="2">
        <f>I100</f>
        <v>-14</v>
      </c>
      <c r="H18" s="2">
        <f>I113</f>
        <v>-7</v>
      </c>
      <c r="I18" s="2">
        <f>I129</f>
        <v>5</v>
      </c>
      <c r="J18" s="2"/>
      <c r="K18" s="2">
        <f>I156</f>
        <v>2</v>
      </c>
      <c r="L18" s="2"/>
      <c r="M18" s="2">
        <f>I177</f>
        <v>2</v>
      </c>
      <c r="N18" s="2"/>
      <c r="O18" s="2">
        <f>I194</f>
        <v>-1</v>
      </c>
      <c r="P18" s="2">
        <f>I202</f>
        <v>-8</v>
      </c>
      <c r="Q18" s="27">
        <f t="shared" si="0"/>
        <v>-22</v>
      </c>
      <c r="R18" s="9"/>
      <c r="S18" s="9">
        <f>RANK(Q18,($Q$5:$Q$7,$Q$10:$Q$13,$Q$15:$Q$16,$Q$18))</f>
        <v>8</v>
      </c>
    </row>
    <row r="19" spans="1:19" x14ac:dyDescent="0.3">
      <c r="A19" s="9"/>
      <c r="B19" s="23" t="s">
        <v>59</v>
      </c>
      <c r="C19" s="2"/>
      <c r="D19" s="2"/>
      <c r="E19" s="2">
        <f>I75</f>
        <v>-6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7" t="e">
        <f t="shared" si="0"/>
        <v>#NUM!</v>
      </c>
      <c r="R19" s="9"/>
      <c r="S19" s="9"/>
    </row>
    <row r="20" spans="1:19" x14ac:dyDescent="0.3">
      <c r="B20" s="23" t="s">
        <v>60</v>
      </c>
      <c r="C20" s="2"/>
      <c r="D20" s="2"/>
      <c r="E20" s="2">
        <f>I76</f>
        <v>-4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7" t="e">
        <f t="shared" si="0"/>
        <v>#NUM!</v>
      </c>
      <c r="R20" s="9"/>
      <c r="S20" s="9"/>
    </row>
    <row r="21" spans="1:19" x14ac:dyDescent="0.3">
      <c r="B21" s="28" t="s">
        <v>76</v>
      </c>
      <c r="C21" s="2"/>
      <c r="D21" s="2"/>
      <c r="E21" s="2"/>
      <c r="F21" s="2"/>
      <c r="G21" s="2"/>
      <c r="H21" s="2"/>
      <c r="I21" s="2"/>
      <c r="J21" s="2"/>
      <c r="K21" s="50" t="s">
        <v>45</v>
      </c>
      <c r="L21" s="2"/>
      <c r="M21" s="2"/>
      <c r="N21" s="2"/>
      <c r="O21" s="2"/>
      <c r="P21" s="2"/>
      <c r="Q21" s="27" t="e">
        <f t="shared" si="0"/>
        <v>#NUM!</v>
      </c>
      <c r="R21" s="9"/>
      <c r="S21" s="9"/>
    </row>
    <row r="22" spans="1:19" x14ac:dyDescent="0.3">
      <c r="B22" s="23" t="s">
        <v>75</v>
      </c>
      <c r="C22" s="2"/>
      <c r="D22" s="2"/>
      <c r="E22" s="2"/>
      <c r="F22" s="2"/>
      <c r="G22" s="2"/>
      <c r="H22" s="2"/>
      <c r="I22" s="2"/>
      <c r="J22" s="2"/>
      <c r="K22" s="50" t="s">
        <v>45</v>
      </c>
      <c r="L22" s="2"/>
      <c r="M22" s="2"/>
      <c r="N22" s="2"/>
      <c r="O22" s="2"/>
      <c r="P22" s="2"/>
      <c r="Q22" s="27" t="e">
        <f t="shared" si="0"/>
        <v>#NUM!</v>
      </c>
      <c r="R22" s="9"/>
      <c r="S22" s="9"/>
    </row>
    <row r="23" spans="1:19" x14ac:dyDescent="0.3">
      <c r="B23" s="23" t="s">
        <v>52</v>
      </c>
      <c r="C23" s="2">
        <f>I51</f>
        <v>-6</v>
      </c>
      <c r="D23" s="2"/>
      <c r="E23" s="2"/>
      <c r="F23" s="2"/>
      <c r="G23" s="2"/>
      <c r="H23" s="2"/>
      <c r="I23" s="2"/>
      <c r="J23" s="2"/>
      <c r="K23" s="2"/>
      <c r="L23" s="2">
        <f>I171</f>
        <v>-11</v>
      </c>
      <c r="M23" s="2"/>
      <c r="N23" s="2"/>
      <c r="O23" s="2"/>
      <c r="P23" s="2"/>
      <c r="Q23" s="27" t="e">
        <f t="shared" si="0"/>
        <v>#NUM!</v>
      </c>
      <c r="R23" s="9"/>
      <c r="S23" s="9"/>
    </row>
    <row r="24" spans="1:19" x14ac:dyDescent="0.3">
      <c r="B24" s="2" t="s">
        <v>56</v>
      </c>
      <c r="C24" s="2">
        <f>I46</f>
        <v>-52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7" t="e">
        <f t="shared" si="0"/>
        <v>#NUM!</v>
      </c>
      <c r="R24" s="9"/>
      <c r="S24" s="9"/>
    </row>
    <row r="25" spans="1:19" x14ac:dyDescent="0.3">
      <c r="B25" s="2" t="s">
        <v>57</v>
      </c>
      <c r="C25" s="2"/>
      <c r="D25" s="2">
        <f>I65</f>
        <v>-25</v>
      </c>
      <c r="E25" s="2"/>
      <c r="F25" s="2"/>
      <c r="G25" s="2"/>
      <c r="H25" s="2"/>
      <c r="I25" s="2">
        <f>I132</f>
        <v>-23</v>
      </c>
      <c r="J25" s="2"/>
      <c r="K25" s="2">
        <f>I157</f>
        <v>-15</v>
      </c>
      <c r="L25" s="2"/>
      <c r="M25" s="2"/>
      <c r="N25" s="2"/>
      <c r="O25" s="2"/>
      <c r="P25" s="2"/>
      <c r="Q25" s="27" t="e">
        <f t="shared" ref="Q25" si="1">SUM(LARGE(C25:P25,1))+SUM(LARGE(C25:P25,2))+SUM(LARGE(C25:P25,3))+SUM(LARGE(C25:P25,4))+SUM(LARGE(C25:P25,5))+SUM(LARGE(C25:P25,6))+SUM(LARGE(C25:P25,7))+SUM(LARGE(C25:P25,8))</f>
        <v>#NUM!</v>
      </c>
      <c r="R25" s="9"/>
      <c r="S25" s="9"/>
    </row>
    <row r="26" spans="1:19" x14ac:dyDescent="0.3">
      <c r="B26" s="2" t="s">
        <v>58</v>
      </c>
      <c r="C26" s="2"/>
      <c r="D26" s="2">
        <f>I60</f>
        <v>-6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7" t="e">
        <f t="shared" ref="Q26:Q33" si="2">SUM(LARGE(C26:P26,1))+SUM(LARGE(C26:P26,2))+SUM(LARGE(C26:P26,3))+SUM(LARGE(C26:P26,4))+SUM(LARGE(C26:P26,5))+SUM(LARGE(C26:P26,6))+SUM(LARGE(C26:P26,7))+SUM(LARGE(C26:P26,8))</f>
        <v>#NUM!</v>
      </c>
      <c r="R26" s="9"/>
      <c r="S26" s="9"/>
    </row>
    <row r="27" spans="1:19" x14ac:dyDescent="0.3">
      <c r="B27" s="2" t="s">
        <v>62</v>
      </c>
      <c r="C27" s="2"/>
      <c r="D27" s="2"/>
      <c r="E27" s="2"/>
      <c r="F27" s="2">
        <f>I86</f>
        <v>5</v>
      </c>
      <c r="G27" s="2">
        <f>I103</f>
        <v>5</v>
      </c>
      <c r="H27" s="2"/>
      <c r="I27" s="2"/>
      <c r="J27" s="2"/>
      <c r="K27" s="2"/>
      <c r="L27" s="2"/>
      <c r="M27" s="2"/>
      <c r="N27" s="2"/>
      <c r="O27" s="2"/>
      <c r="P27" s="2"/>
      <c r="Q27" s="27" t="e">
        <f t="shared" si="2"/>
        <v>#NUM!</v>
      </c>
      <c r="R27" s="9"/>
      <c r="S27" s="9"/>
    </row>
    <row r="28" spans="1:19" x14ac:dyDescent="0.3">
      <c r="B28" s="2" t="s">
        <v>63</v>
      </c>
      <c r="C28" s="2"/>
      <c r="D28" s="2"/>
      <c r="E28" s="2"/>
      <c r="F28" s="2">
        <f>I87</f>
        <v>0</v>
      </c>
      <c r="G28" s="2">
        <f>I96</f>
        <v>1</v>
      </c>
      <c r="H28" s="2"/>
      <c r="I28" s="2"/>
      <c r="J28" s="2"/>
      <c r="K28" s="2"/>
      <c r="L28" s="2"/>
      <c r="M28" s="2"/>
      <c r="N28" s="2"/>
      <c r="O28" s="2"/>
      <c r="P28" s="2"/>
      <c r="Q28" s="27" t="e">
        <f t="shared" si="2"/>
        <v>#NUM!</v>
      </c>
      <c r="R28" s="9"/>
      <c r="S28" s="9"/>
    </row>
    <row r="29" spans="1:19" x14ac:dyDescent="0.3">
      <c r="B29" s="2" t="s">
        <v>64</v>
      </c>
      <c r="C29" s="2"/>
      <c r="D29" s="2"/>
      <c r="E29" s="2"/>
      <c r="F29" s="2">
        <f>I88</f>
        <v>-8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7" t="e">
        <f t="shared" si="2"/>
        <v>#NUM!</v>
      </c>
      <c r="R29" s="9"/>
      <c r="S29" s="9"/>
    </row>
    <row r="30" spans="1:19" x14ac:dyDescent="0.3">
      <c r="B30" s="2" t="s">
        <v>69</v>
      </c>
      <c r="C30" s="2"/>
      <c r="D30" s="2"/>
      <c r="E30" s="2"/>
      <c r="F30" s="2"/>
      <c r="G30" s="2">
        <f>I101</f>
        <v>3</v>
      </c>
      <c r="H30" s="50" t="s">
        <v>45</v>
      </c>
      <c r="I30" s="2"/>
      <c r="J30" s="2"/>
      <c r="K30" s="2"/>
      <c r="L30" s="2"/>
      <c r="M30" s="2"/>
      <c r="N30" s="2"/>
      <c r="O30" s="2"/>
      <c r="P30" s="2"/>
      <c r="Q30" s="27" t="e">
        <f t="shared" si="2"/>
        <v>#NUM!</v>
      </c>
      <c r="R30" s="9"/>
      <c r="S30" s="9"/>
    </row>
    <row r="31" spans="1:19" x14ac:dyDescent="0.3">
      <c r="A31" t="s">
        <v>72</v>
      </c>
      <c r="B31" s="2" t="s">
        <v>71</v>
      </c>
      <c r="C31" s="2"/>
      <c r="D31" s="2"/>
      <c r="E31" s="2"/>
      <c r="F31" s="2"/>
      <c r="G31" s="2"/>
      <c r="H31" s="2">
        <f>I118</f>
        <v>-1</v>
      </c>
      <c r="I31" s="2"/>
      <c r="J31" s="2">
        <f>I143</f>
        <v>0</v>
      </c>
      <c r="K31" s="2">
        <f>I153</f>
        <v>-2</v>
      </c>
      <c r="L31" s="2">
        <f>I168</f>
        <v>-1</v>
      </c>
      <c r="M31" s="2"/>
      <c r="N31" s="2"/>
      <c r="O31" s="2"/>
      <c r="P31" s="2"/>
      <c r="Q31" s="27" t="e">
        <f t="shared" si="2"/>
        <v>#NUM!</v>
      </c>
      <c r="R31" s="9"/>
      <c r="S31" s="9"/>
    </row>
    <row r="32" spans="1:19" x14ac:dyDescent="0.3">
      <c r="A32" t="s">
        <v>73</v>
      </c>
      <c r="B32" s="2" t="s">
        <v>71</v>
      </c>
      <c r="C32" s="2"/>
      <c r="D32" s="2"/>
      <c r="E32" s="2"/>
      <c r="F32" s="2"/>
      <c r="G32" s="2"/>
      <c r="H32" s="2">
        <f>I119</f>
        <v>-11</v>
      </c>
      <c r="I32" s="2"/>
      <c r="J32" s="2">
        <f>I144</f>
        <v>-3</v>
      </c>
      <c r="K32" s="2">
        <f>I154</f>
        <v>-3</v>
      </c>
      <c r="L32" s="2">
        <f>I169</f>
        <v>-8</v>
      </c>
      <c r="M32" s="2"/>
      <c r="N32" s="2"/>
      <c r="O32" s="2"/>
      <c r="P32" s="2"/>
      <c r="Q32" s="27" t="e">
        <f t="shared" si="2"/>
        <v>#NUM!</v>
      </c>
      <c r="R32" s="9"/>
      <c r="S32" s="9"/>
    </row>
    <row r="33" spans="1:19" x14ac:dyDescent="0.3">
      <c r="B33" s="2" t="s">
        <v>44</v>
      </c>
      <c r="C33" s="2"/>
      <c r="D33" s="2"/>
      <c r="E33" s="2"/>
      <c r="F33" s="2"/>
      <c r="G33" s="2"/>
      <c r="H33" s="2">
        <f>I120</f>
        <v>-32</v>
      </c>
      <c r="I33" s="2"/>
      <c r="J33" s="2"/>
      <c r="K33" s="50" t="s">
        <v>45</v>
      </c>
      <c r="L33" s="2"/>
      <c r="M33" s="2">
        <f>I178</f>
        <v>-30</v>
      </c>
      <c r="N33" s="2"/>
      <c r="O33" s="2">
        <f>I193</f>
        <v>-23</v>
      </c>
      <c r="P33" s="2"/>
      <c r="Q33" s="27" t="e">
        <f t="shared" si="2"/>
        <v>#NUM!</v>
      </c>
      <c r="R33" s="9"/>
      <c r="S33" s="9"/>
    </row>
    <row r="34" spans="1:19" x14ac:dyDescent="0.3">
      <c r="B34" s="23" t="s">
        <v>70</v>
      </c>
      <c r="C34" s="2"/>
      <c r="D34" s="2"/>
      <c r="E34" s="2"/>
      <c r="F34" s="2"/>
      <c r="G34" s="2">
        <f>I102</f>
        <v>-30</v>
      </c>
      <c r="H34" s="2">
        <f>I115</f>
        <v>-20</v>
      </c>
      <c r="I34" s="2">
        <f>I130</f>
        <v>-8</v>
      </c>
      <c r="J34" s="2"/>
      <c r="K34" s="2">
        <f>I155</f>
        <v>0</v>
      </c>
      <c r="L34" s="2"/>
      <c r="M34" s="2">
        <f>I179</f>
        <v>-6</v>
      </c>
      <c r="N34" s="2"/>
      <c r="O34" s="2">
        <f>I195</f>
        <v>-5</v>
      </c>
      <c r="P34" s="2"/>
      <c r="Q34" s="27" t="e">
        <f t="shared" si="0"/>
        <v>#NUM!</v>
      </c>
      <c r="R34" s="9"/>
      <c r="S34" s="9"/>
    </row>
    <row r="35" spans="1:19" x14ac:dyDescent="0.3">
      <c r="B35" s="17"/>
      <c r="M35" s="9"/>
      <c r="N35" s="9"/>
      <c r="O35" s="9"/>
      <c r="P35" s="9"/>
      <c r="Q35" s="9"/>
      <c r="R35" s="9"/>
      <c r="S35" s="9"/>
    </row>
    <row r="36" spans="1:19" x14ac:dyDescent="0.3">
      <c r="A36" t="s">
        <v>11</v>
      </c>
      <c r="M36" s="9"/>
      <c r="N36" s="9"/>
      <c r="O36" s="9"/>
      <c r="P36" s="9"/>
      <c r="Q36" s="9"/>
      <c r="R36" s="9"/>
      <c r="S36" s="9"/>
    </row>
    <row r="37" spans="1:19" x14ac:dyDescent="0.3">
      <c r="B37" s="2" t="s">
        <v>6</v>
      </c>
      <c r="C37" s="2" t="s">
        <v>9</v>
      </c>
      <c r="D37" s="2" t="s">
        <v>7</v>
      </c>
      <c r="E37" s="2" t="s">
        <v>0</v>
      </c>
      <c r="F37" s="2" t="s">
        <v>2</v>
      </c>
      <c r="G37" s="2" t="s">
        <v>1</v>
      </c>
      <c r="H37" s="2" t="s">
        <v>3</v>
      </c>
      <c r="I37" s="2" t="s">
        <v>4</v>
      </c>
      <c r="J37" s="2" t="s">
        <v>5</v>
      </c>
    </row>
    <row r="38" spans="1:19" x14ac:dyDescent="0.3">
      <c r="B38" s="3" t="s">
        <v>14</v>
      </c>
      <c r="C38" s="4">
        <v>43436</v>
      </c>
      <c r="D38" s="4" t="s">
        <v>22</v>
      </c>
      <c r="E38" s="5">
        <v>8.5</v>
      </c>
      <c r="F38" s="5">
        <v>77</v>
      </c>
      <c r="G38" s="5">
        <v>72</v>
      </c>
      <c r="H38" s="5">
        <f t="shared" ref="H38:H54" si="3">F38-ROUND(E38,0)</f>
        <v>68</v>
      </c>
      <c r="I38" s="5">
        <f t="shared" ref="I38:I54" si="4">G38-H38</f>
        <v>4</v>
      </c>
      <c r="J38" s="6">
        <f t="shared" ref="J38:J54" si="5">IF(I38&gt;0, E38-I38*0.3, IF(I38&lt;-3, E38+0.1, E38))</f>
        <v>7.3</v>
      </c>
    </row>
    <row r="39" spans="1:19" x14ac:dyDescent="0.3">
      <c r="B39" s="7" t="s">
        <v>15</v>
      </c>
      <c r="C39" s="8">
        <v>43436</v>
      </c>
      <c r="D39" s="8" t="s">
        <v>22</v>
      </c>
      <c r="E39" s="9">
        <v>5.6</v>
      </c>
      <c r="F39" s="9">
        <v>83</v>
      </c>
      <c r="G39" s="9">
        <v>72</v>
      </c>
      <c r="H39" s="9">
        <f t="shared" si="3"/>
        <v>77</v>
      </c>
      <c r="I39" s="9">
        <f t="shared" si="4"/>
        <v>-5</v>
      </c>
      <c r="J39" s="10">
        <f t="shared" si="5"/>
        <v>5.6999999999999993</v>
      </c>
    </row>
    <row r="40" spans="1:19" x14ac:dyDescent="0.3">
      <c r="B40" s="7" t="s">
        <v>35</v>
      </c>
      <c r="C40" s="8">
        <v>43436</v>
      </c>
      <c r="D40" s="8" t="s">
        <v>22</v>
      </c>
      <c r="E40" s="9">
        <v>4.3</v>
      </c>
      <c r="F40" s="9">
        <v>78</v>
      </c>
      <c r="G40" s="9">
        <v>72</v>
      </c>
      <c r="H40" s="9">
        <f t="shared" ref="H40:H42" si="6">F40-ROUND(E40,0)</f>
        <v>74</v>
      </c>
      <c r="I40" s="9">
        <f t="shared" ref="I40:I42" si="7">G40-H40</f>
        <v>-2</v>
      </c>
      <c r="J40" s="40">
        <f t="shared" ref="J40:J42" si="8">IF(I40&gt;0, E40-I40*0.3, IF(I40&lt;-3, E40+0.1, E40))</f>
        <v>4.3</v>
      </c>
    </row>
    <row r="41" spans="1:19" x14ac:dyDescent="0.3">
      <c r="B41" s="7" t="s">
        <v>12</v>
      </c>
      <c r="C41" s="8">
        <v>43436</v>
      </c>
      <c r="D41" s="8" t="s">
        <v>22</v>
      </c>
      <c r="E41" s="9">
        <v>15.5</v>
      </c>
      <c r="F41" s="29">
        <v>91</v>
      </c>
      <c r="G41" s="9">
        <v>72</v>
      </c>
      <c r="H41" s="9">
        <f t="shared" si="6"/>
        <v>75</v>
      </c>
      <c r="I41" s="9">
        <f t="shared" si="7"/>
        <v>-3</v>
      </c>
      <c r="J41" s="40">
        <f t="shared" si="8"/>
        <v>15.5</v>
      </c>
    </row>
    <row r="42" spans="1:19" x14ac:dyDescent="0.3">
      <c r="B42" s="7" t="s">
        <v>36</v>
      </c>
      <c r="C42" s="8">
        <v>43436</v>
      </c>
      <c r="D42" s="8" t="s">
        <v>22</v>
      </c>
      <c r="E42" s="29">
        <v>8.1</v>
      </c>
      <c r="F42" s="9">
        <v>77</v>
      </c>
      <c r="G42" s="9">
        <v>72</v>
      </c>
      <c r="H42" s="9">
        <f t="shared" si="6"/>
        <v>69</v>
      </c>
      <c r="I42" s="9">
        <f t="shared" si="7"/>
        <v>3</v>
      </c>
      <c r="J42" s="40">
        <f t="shared" si="8"/>
        <v>7.1999999999999993</v>
      </c>
    </row>
    <row r="43" spans="1:19" x14ac:dyDescent="0.3">
      <c r="B43" s="7" t="s">
        <v>37</v>
      </c>
      <c r="C43" s="8">
        <v>43436</v>
      </c>
      <c r="D43" s="8" t="s">
        <v>22</v>
      </c>
      <c r="E43" s="44">
        <v>17.600000000000001</v>
      </c>
      <c r="F43" s="29">
        <v>83</v>
      </c>
      <c r="G43" s="9">
        <v>72</v>
      </c>
      <c r="H43" s="9">
        <f t="shared" si="3"/>
        <v>65</v>
      </c>
      <c r="I43" s="9">
        <f t="shared" si="4"/>
        <v>7</v>
      </c>
      <c r="J43" s="10">
        <f t="shared" si="5"/>
        <v>15.500000000000002</v>
      </c>
    </row>
    <row r="44" spans="1:19" x14ac:dyDescent="0.3">
      <c r="B44" s="7" t="s">
        <v>8</v>
      </c>
      <c r="C44" s="8">
        <v>43436</v>
      </c>
      <c r="D44" s="8" t="s">
        <v>22</v>
      </c>
      <c r="E44" s="44">
        <v>11.9</v>
      </c>
      <c r="F44" s="29">
        <v>74</v>
      </c>
      <c r="G44" s="9">
        <v>72</v>
      </c>
      <c r="H44" s="9">
        <f t="shared" ref="H44:H49" si="9">F44-ROUND(E44,0)</f>
        <v>62</v>
      </c>
      <c r="I44" s="9">
        <f t="shared" ref="I44:I49" si="10">G44-H44</f>
        <v>10</v>
      </c>
      <c r="J44" s="40">
        <f t="shared" ref="J44:J49" si="11">IF(I44&gt;0, E44-I44*0.3, IF(I44&lt;-3, E44+0.1, E44))</f>
        <v>8.9</v>
      </c>
    </row>
    <row r="45" spans="1:19" x14ac:dyDescent="0.3">
      <c r="B45" s="7" t="s">
        <v>38</v>
      </c>
      <c r="C45" s="8">
        <v>43436</v>
      </c>
      <c r="D45" s="8" t="s">
        <v>22</v>
      </c>
      <c r="E45" s="44">
        <v>12</v>
      </c>
      <c r="F45" s="29">
        <v>97</v>
      </c>
      <c r="G45" s="9">
        <v>72</v>
      </c>
      <c r="H45" s="9">
        <f t="shared" si="9"/>
        <v>85</v>
      </c>
      <c r="I45" s="9">
        <f t="shared" si="10"/>
        <v>-13</v>
      </c>
      <c r="J45" s="40">
        <f t="shared" si="11"/>
        <v>12.1</v>
      </c>
    </row>
    <row r="46" spans="1:19" x14ac:dyDescent="0.3">
      <c r="B46" s="7" t="s">
        <v>56</v>
      </c>
      <c r="C46" s="8">
        <v>43436</v>
      </c>
      <c r="D46" s="8" t="s">
        <v>22</v>
      </c>
      <c r="E46" s="44">
        <v>36</v>
      </c>
      <c r="F46" s="9">
        <v>160</v>
      </c>
      <c r="G46" s="9">
        <v>72</v>
      </c>
      <c r="H46" s="9">
        <f t="shared" si="9"/>
        <v>124</v>
      </c>
      <c r="I46" s="9">
        <f t="shared" si="10"/>
        <v>-52</v>
      </c>
      <c r="J46" s="47">
        <v>36</v>
      </c>
      <c r="L46" t="s">
        <v>74</v>
      </c>
    </row>
    <row r="47" spans="1:19" x14ac:dyDescent="0.3">
      <c r="B47" s="7" t="s">
        <v>41</v>
      </c>
      <c r="C47" s="8">
        <v>43436</v>
      </c>
      <c r="D47" s="8" t="s">
        <v>22</v>
      </c>
      <c r="E47" s="44">
        <v>11.4</v>
      </c>
      <c r="F47" s="9">
        <v>72</v>
      </c>
      <c r="G47" s="9">
        <v>72</v>
      </c>
      <c r="H47" s="9">
        <f t="shared" si="9"/>
        <v>61</v>
      </c>
      <c r="I47" s="9">
        <f t="shared" si="10"/>
        <v>11</v>
      </c>
      <c r="J47" s="40">
        <f t="shared" si="11"/>
        <v>8.1000000000000014</v>
      </c>
    </row>
    <row r="48" spans="1:19" x14ac:dyDescent="0.3">
      <c r="B48" s="7" t="s">
        <v>39</v>
      </c>
      <c r="C48" s="8">
        <v>43436</v>
      </c>
      <c r="D48" s="8" t="s">
        <v>22</v>
      </c>
      <c r="E48" s="44">
        <v>13.6</v>
      </c>
      <c r="F48" s="9">
        <v>91</v>
      </c>
      <c r="G48" s="9">
        <v>72</v>
      </c>
      <c r="H48" s="9">
        <f t="shared" si="9"/>
        <v>77</v>
      </c>
      <c r="I48" s="9">
        <f t="shared" si="10"/>
        <v>-5</v>
      </c>
      <c r="J48" s="40">
        <f t="shared" si="11"/>
        <v>13.7</v>
      </c>
    </row>
    <row r="49" spans="2:10" x14ac:dyDescent="0.3">
      <c r="B49" s="7" t="s">
        <v>42</v>
      </c>
      <c r="C49" s="8">
        <v>43436</v>
      </c>
      <c r="D49" s="8" t="s">
        <v>22</v>
      </c>
      <c r="E49" s="44">
        <v>22.4</v>
      </c>
      <c r="F49" s="9">
        <v>108</v>
      </c>
      <c r="G49" s="9">
        <v>72</v>
      </c>
      <c r="H49" s="9">
        <f t="shared" si="9"/>
        <v>86</v>
      </c>
      <c r="I49" s="9">
        <f t="shared" si="10"/>
        <v>-14</v>
      </c>
      <c r="J49" s="40">
        <f t="shared" si="11"/>
        <v>22.5</v>
      </c>
    </row>
    <row r="50" spans="2:10" x14ac:dyDescent="0.3">
      <c r="B50" s="7" t="s">
        <v>43</v>
      </c>
      <c r="C50" s="8">
        <v>43436</v>
      </c>
      <c r="D50" s="8" t="s">
        <v>22</v>
      </c>
      <c r="E50" s="44">
        <v>22.2</v>
      </c>
      <c r="F50" s="29">
        <v>110</v>
      </c>
      <c r="G50" s="9">
        <v>72</v>
      </c>
      <c r="H50" s="9">
        <f t="shared" ref="H50:H51" si="12">F50-ROUND(E50,0)</f>
        <v>88</v>
      </c>
      <c r="I50" s="9">
        <f t="shared" ref="I50:I51" si="13">G50-H50</f>
        <v>-16</v>
      </c>
      <c r="J50" s="40">
        <f t="shared" ref="J50:J51" si="14">IF(I50&gt;0, E50-I50*0.3, IF(I50&lt;-3, E50+0.1, E50))</f>
        <v>22.3</v>
      </c>
    </row>
    <row r="51" spans="2:10" x14ac:dyDescent="0.3">
      <c r="B51" s="7" t="s">
        <v>52</v>
      </c>
      <c r="C51" s="8">
        <v>43436</v>
      </c>
      <c r="D51" s="8" t="s">
        <v>22</v>
      </c>
      <c r="E51" s="44">
        <v>10.4</v>
      </c>
      <c r="F51" s="29">
        <v>88</v>
      </c>
      <c r="G51" s="9">
        <v>72</v>
      </c>
      <c r="H51" s="9">
        <f t="shared" si="12"/>
        <v>78</v>
      </c>
      <c r="I51" s="9">
        <f t="shared" si="13"/>
        <v>-6</v>
      </c>
      <c r="J51" s="40">
        <f t="shared" si="14"/>
        <v>10.5</v>
      </c>
    </row>
    <row r="52" spans="2:10" x14ac:dyDescent="0.3">
      <c r="B52" s="11" t="s">
        <v>40</v>
      </c>
      <c r="C52" s="12">
        <v>43436</v>
      </c>
      <c r="D52" s="12" t="s">
        <v>22</v>
      </c>
      <c r="E52" s="13">
        <v>13.5</v>
      </c>
      <c r="F52" s="13">
        <v>94</v>
      </c>
      <c r="G52" s="13">
        <v>72</v>
      </c>
      <c r="H52" s="13">
        <f t="shared" si="3"/>
        <v>80</v>
      </c>
      <c r="I52" s="13">
        <f t="shared" si="4"/>
        <v>-8</v>
      </c>
      <c r="J52" s="14">
        <f t="shared" si="5"/>
        <v>13.6</v>
      </c>
    </row>
    <row r="53" spans="2:10" x14ac:dyDescent="0.3">
      <c r="B53" s="3" t="s">
        <v>14</v>
      </c>
      <c r="C53" s="4">
        <f>D3</f>
        <v>43443</v>
      </c>
      <c r="D53" s="16" t="s">
        <v>16</v>
      </c>
      <c r="E53" s="5">
        <f>J38</f>
        <v>7.3</v>
      </c>
      <c r="F53" s="5">
        <v>76</v>
      </c>
      <c r="G53" s="5">
        <v>72</v>
      </c>
      <c r="H53" s="5">
        <f t="shared" si="3"/>
        <v>69</v>
      </c>
      <c r="I53" s="5">
        <f t="shared" si="4"/>
        <v>3</v>
      </c>
      <c r="J53" s="6">
        <f t="shared" si="5"/>
        <v>6.4</v>
      </c>
    </row>
    <row r="54" spans="2:10" x14ac:dyDescent="0.3">
      <c r="B54" s="7" t="s">
        <v>15</v>
      </c>
      <c r="C54" s="8">
        <v>43443</v>
      </c>
      <c r="D54" s="15" t="s">
        <v>16</v>
      </c>
      <c r="E54" s="9">
        <f>J39</f>
        <v>5.6999999999999993</v>
      </c>
      <c r="F54" s="29">
        <v>75</v>
      </c>
      <c r="G54" s="9">
        <v>72</v>
      </c>
      <c r="H54" s="9">
        <f t="shared" si="3"/>
        <v>69</v>
      </c>
      <c r="I54" s="9">
        <f t="shared" si="4"/>
        <v>3</v>
      </c>
      <c r="J54" s="10">
        <f t="shared" si="5"/>
        <v>4.7999999999999989</v>
      </c>
    </row>
    <row r="55" spans="2:10" x14ac:dyDescent="0.3">
      <c r="B55" s="7" t="s">
        <v>35</v>
      </c>
      <c r="C55" s="8">
        <v>43443</v>
      </c>
      <c r="D55" s="15" t="s">
        <v>16</v>
      </c>
      <c r="E55" s="9">
        <f t="shared" ref="E55:E59" si="15">J40</f>
        <v>4.3</v>
      </c>
      <c r="F55" s="29">
        <v>73</v>
      </c>
      <c r="G55" s="9">
        <v>72</v>
      </c>
      <c r="H55" s="9">
        <f t="shared" ref="H55:H58" si="16">F55-ROUND(E55,0)</f>
        <v>69</v>
      </c>
      <c r="I55" s="9">
        <f t="shared" ref="I55:I58" si="17">G55-H55</f>
        <v>3</v>
      </c>
      <c r="J55" s="40">
        <f t="shared" ref="J55:J58" si="18">IF(I55&gt;0, E55-I55*0.3, IF(I55&lt;-3, E55+0.1, E55))</f>
        <v>3.4</v>
      </c>
    </row>
    <row r="56" spans="2:10" x14ac:dyDescent="0.3">
      <c r="B56" s="7" t="s">
        <v>12</v>
      </c>
      <c r="C56" s="8">
        <v>43443</v>
      </c>
      <c r="D56" s="15" t="s">
        <v>16</v>
      </c>
      <c r="E56" s="9">
        <f t="shared" si="15"/>
        <v>15.5</v>
      </c>
      <c r="F56" s="29">
        <v>88</v>
      </c>
      <c r="G56" s="9">
        <v>72</v>
      </c>
      <c r="H56" s="9">
        <f t="shared" si="16"/>
        <v>72</v>
      </c>
      <c r="I56" s="9">
        <f t="shared" si="17"/>
        <v>0</v>
      </c>
      <c r="J56" s="40">
        <f t="shared" si="18"/>
        <v>15.5</v>
      </c>
    </row>
    <row r="57" spans="2:10" x14ac:dyDescent="0.3">
      <c r="B57" s="7" t="s">
        <v>36</v>
      </c>
      <c r="C57" s="8">
        <v>43443</v>
      </c>
      <c r="D57" s="15" t="s">
        <v>16</v>
      </c>
      <c r="E57" s="9">
        <f t="shared" si="15"/>
        <v>7.1999999999999993</v>
      </c>
      <c r="F57" s="29">
        <v>72</v>
      </c>
      <c r="G57" s="9">
        <v>72</v>
      </c>
      <c r="H57" s="9">
        <f t="shared" si="16"/>
        <v>65</v>
      </c>
      <c r="I57" s="9">
        <f t="shared" si="17"/>
        <v>7</v>
      </c>
      <c r="J57" s="40">
        <f t="shared" si="18"/>
        <v>5.0999999999999996</v>
      </c>
    </row>
    <row r="58" spans="2:10" x14ac:dyDescent="0.3">
      <c r="B58" s="7" t="s">
        <v>37</v>
      </c>
      <c r="C58" s="8">
        <v>43443</v>
      </c>
      <c r="D58" s="15" t="s">
        <v>16</v>
      </c>
      <c r="E58" s="9">
        <f t="shared" si="15"/>
        <v>15.500000000000002</v>
      </c>
      <c r="F58" s="29">
        <v>83</v>
      </c>
      <c r="G58" s="9">
        <v>72</v>
      </c>
      <c r="H58" s="9">
        <f t="shared" si="16"/>
        <v>67</v>
      </c>
      <c r="I58" s="9">
        <f t="shared" si="17"/>
        <v>5</v>
      </c>
      <c r="J58" s="40">
        <f t="shared" si="18"/>
        <v>14.000000000000002</v>
      </c>
    </row>
    <row r="59" spans="2:10" x14ac:dyDescent="0.3">
      <c r="B59" s="7" t="s">
        <v>8</v>
      </c>
      <c r="C59" s="8">
        <v>43443</v>
      </c>
      <c r="D59" s="15" t="s">
        <v>16</v>
      </c>
      <c r="E59" s="9">
        <f t="shared" si="15"/>
        <v>8.9</v>
      </c>
      <c r="F59" s="29">
        <v>73</v>
      </c>
      <c r="G59" s="9">
        <v>72</v>
      </c>
      <c r="H59" s="9">
        <f t="shared" ref="H59:H66" si="19">F59-ROUND(E59,0)</f>
        <v>64</v>
      </c>
      <c r="I59" s="9">
        <f t="shared" ref="I59:I66" si="20">G59-H59</f>
        <v>8</v>
      </c>
      <c r="J59" s="40">
        <f t="shared" ref="J59:J66" si="21">IF(I59&gt;0, E59-I59*0.3, IF(I59&lt;-3, E59+0.1, E59))</f>
        <v>6.5</v>
      </c>
    </row>
    <row r="60" spans="2:10" x14ac:dyDescent="0.3">
      <c r="B60" s="7" t="s">
        <v>58</v>
      </c>
      <c r="C60" s="8">
        <v>43443</v>
      </c>
      <c r="D60" s="15" t="s">
        <v>16</v>
      </c>
      <c r="E60" s="9">
        <v>32.6</v>
      </c>
      <c r="F60" s="29">
        <v>111</v>
      </c>
      <c r="G60" s="9">
        <v>72</v>
      </c>
      <c r="H60" s="9">
        <f t="shared" si="19"/>
        <v>78</v>
      </c>
      <c r="I60" s="9">
        <f t="shared" si="20"/>
        <v>-6</v>
      </c>
      <c r="J60" s="40">
        <f t="shared" si="21"/>
        <v>32.700000000000003</v>
      </c>
    </row>
    <row r="61" spans="2:10" x14ac:dyDescent="0.3">
      <c r="B61" s="7" t="s">
        <v>41</v>
      </c>
      <c r="C61" s="8">
        <v>43443</v>
      </c>
      <c r="D61" s="15" t="s">
        <v>16</v>
      </c>
      <c r="E61" s="9">
        <f>J47</f>
        <v>8.1000000000000014</v>
      </c>
      <c r="F61" s="29">
        <v>83</v>
      </c>
      <c r="G61" s="9">
        <v>72</v>
      </c>
      <c r="H61" s="9">
        <f t="shared" si="19"/>
        <v>75</v>
      </c>
      <c r="I61" s="9">
        <f t="shared" si="20"/>
        <v>-3</v>
      </c>
      <c r="J61" s="40">
        <f t="shared" si="21"/>
        <v>8.1000000000000014</v>
      </c>
    </row>
    <row r="62" spans="2:10" x14ac:dyDescent="0.3">
      <c r="B62" s="7" t="s">
        <v>39</v>
      </c>
      <c r="C62" s="8">
        <v>43443</v>
      </c>
      <c r="D62" s="15" t="s">
        <v>16</v>
      </c>
      <c r="E62" s="9">
        <f>J48</f>
        <v>13.7</v>
      </c>
      <c r="F62" s="29">
        <v>82</v>
      </c>
      <c r="G62" s="9">
        <v>72</v>
      </c>
      <c r="H62" s="9">
        <f t="shared" si="19"/>
        <v>68</v>
      </c>
      <c r="I62" s="9">
        <f t="shared" si="20"/>
        <v>4</v>
      </c>
      <c r="J62" s="40">
        <f t="shared" si="21"/>
        <v>12.5</v>
      </c>
    </row>
    <row r="63" spans="2:10" x14ac:dyDescent="0.3">
      <c r="B63" s="7" t="s">
        <v>42</v>
      </c>
      <c r="C63" s="8">
        <v>43443</v>
      </c>
      <c r="D63" s="15" t="s">
        <v>16</v>
      </c>
      <c r="E63" s="9">
        <f>J49</f>
        <v>22.5</v>
      </c>
      <c r="F63" s="29">
        <v>132</v>
      </c>
      <c r="G63" s="9">
        <v>72</v>
      </c>
      <c r="H63" s="9">
        <f t="shared" si="19"/>
        <v>109</v>
      </c>
      <c r="I63" s="9">
        <f t="shared" si="20"/>
        <v>-37</v>
      </c>
      <c r="J63" s="40">
        <f t="shared" si="21"/>
        <v>22.6</v>
      </c>
    </row>
    <row r="64" spans="2:10" x14ac:dyDescent="0.3">
      <c r="B64" s="7" t="s">
        <v>43</v>
      </c>
      <c r="C64" s="8">
        <v>43443</v>
      </c>
      <c r="D64" s="15" t="s">
        <v>16</v>
      </c>
      <c r="E64" s="9">
        <f>J50</f>
        <v>22.3</v>
      </c>
      <c r="F64" s="29">
        <v>95</v>
      </c>
      <c r="G64" s="9">
        <v>72</v>
      </c>
      <c r="H64" s="9">
        <f t="shared" si="19"/>
        <v>73</v>
      </c>
      <c r="I64" s="9">
        <f t="shared" si="20"/>
        <v>-1</v>
      </c>
      <c r="J64" s="40">
        <f t="shared" si="21"/>
        <v>22.3</v>
      </c>
    </row>
    <row r="65" spans="2:12" x14ac:dyDescent="0.3">
      <c r="B65" s="7" t="s">
        <v>57</v>
      </c>
      <c r="C65" s="8">
        <v>43443</v>
      </c>
      <c r="D65" s="15" t="s">
        <v>16</v>
      </c>
      <c r="E65" s="9">
        <v>36</v>
      </c>
      <c r="F65" s="29">
        <v>133</v>
      </c>
      <c r="G65" s="9">
        <v>72</v>
      </c>
      <c r="H65" s="9">
        <f t="shared" si="19"/>
        <v>97</v>
      </c>
      <c r="I65" s="9">
        <f t="shared" si="20"/>
        <v>-25</v>
      </c>
      <c r="J65" s="40">
        <v>36</v>
      </c>
      <c r="L65" t="s">
        <v>74</v>
      </c>
    </row>
    <row r="66" spans="2:12" x14ac:dyDescent="0.3">
      <c r="B66" s="7" t="s">
        <v>40</v>
      </c>
      <c r="C66" s="8">
        <v>43443</v>
      </c>
      <c r="D66" s="15" t="s">
        <v>16</v>
      </c>
      <c r="E66" s="9">
        <f t="shared" ref="E66:E68" si="22">J52</f>
        <v>13.6</v>
      </c>
      <c r="F66" s="29">
        <v>88</v>
      </c>
      <c r="G66" s="9">
        <v>72</v>
      </c>
      <c r="H66" s="9">
        <f t="shared" si="19"/>
        <v>74</v>
      </c>
      <c r="I66" s="9">
        <f t="shared" si="20"/>
        <v>-2</v>
      </c>
      <c r="J66" s="40">
        <f t="shared" si="21"/>
        <v>13.6</v>
      </c>
    </row>
    <row r="67" spans="2:12" x14ac:dyDescent="0.3">
      <c r="B67" s="3" t="s">
        <v>14</v>
      </c>
      <c r="C67" s="4">
        <f>E3</f>
        <v>43450</v>
      </c>
      <c r="D67" s="16" t="s">
        <v>17</v>
      </c>
      <c r="E67" s="5">
        <f t="shared" si="22"/>
        <v>6.4</v>
      </c>
      <c r="F67" s="18">
        <v>85</v>
      </c>
      <c r="G67" s="5">
        <v>72</v>
      </c>
      <c r="H67" s="5">
        <f t="shared" ref="H67:H91" si="23">F67-ROUND(E67,0)</f>
        <v>79</v>
      </c>
      <c r="I67" s="5">
        <f t="shared" ref="I67:I91" si="24">G67-H67</f>
        <v>-7</v>
      </c>
      <c r="J67" s="6">
        <f t="shared" ref="J67:J91" si="25">IF(I67&gt;0, E67-I67*0.3, IF(I67&lt;-3, E67+0.1, E67))</f>
        <v>6.5</v>
      </c>
      <c r="K67" s="9"/>
    </row>
    <row r="68" spans="2:12" x14ac:dyDescent="0.3">
      <c r="B68" s="7" t="s">
        <v>15</v>
      </c>
      <c r="C68" s="8">
        <v>43450</v>
      </c>
      <c r="D68" s="15" t="s">
        <v>17</v>
      </c>
      <c r="E68" s="29">
        <f t="shared" si="22"/>
        <v>4.7999999999999989</v>
      </c>
      <c r="F68" s="29">
        <v>79</v>
      </c>
      <c r="G68" s="9">
        <v>72</v>
      </c>
      <c r="H68" s="9">
        <f t="shared" si="23"/>
        <v>74</v>
      </c>
      <c r="I68" s="9">
        <f t="shared" si="24"/>
        <v>-2</v>
      </c>
      <c r="J68" s="10">
        <f t="shared" si="25"/>
        <v>4.7999999999999989</v>
      </c>
      <c r="K68" s="9"/>
    </row>
    <row r="69" spans="2:12" x14ac:dyDescent="0.3">
      <c r="B69" s="7" t="s">
        <v>36</v>
      </c>
      <c r="C69" s="8">
        <v>43450</v>
      </c>
      <c r="D69" s="15" t="s">
        <v>17</v>
      </c>
      <c r="E69" s="29">
        <f>J57</f>
        <v>5.0999999999999996</v>
      </c>
      <c r="F69" s="29">
        <v>69</v>
      </c>
      <c r="G69" s="9">
        <v>72</v>
      </c>
      <c r="H69" s="9">
        <f t="shared" ref="H69:H75" si="26">F69-ROUND(E69,0)</f>
        <v>64</v>
      </c>
      <c r="I69" s="9">
        <f t="shared" ref="I69:I75" si="27">G69-H69</f>
        <v>8</v>
      </c>
      <c r="J69" s="40">
        <f t="shared" ref="J69:J75" si="28">IF(I69&gt;0, E69-I69*0.3, IF(I69&lt;-3, E69+0.1, E69))</f>
        <v>2.6999999999999997</v>
      </c>
      <c r="K69" s="9"/>
    </row>
    <row r="70" spans="2:12" x14ac:dyDescent="0.3">
      <c r="B70" s="7" t="s">
        <v>37</v>
      </c>
      <c r="C70" s="8">
        <v>43450</v>
      </c>
      <c r="D70" s="15" t="s">
        <v>17</v>
      </c>
      <c r="E70" s="29">
        <f>J58</f>
        <v>14.000000000000002</v>
      </c>
      <c r="F70" s="29">
        <v>81</v>
      </c>
      <c r="G70" s="9">
        <v>72</v>
      </c>
      <c r="H70" s="9">
        <f t="shared" si="26"/>
        <v>67</v>
      </c>
      <c r="I70" s="9">
        <f t="shared" si="27"/>
        <v>5</v>
      </c>
      <c r="J70" s="40">
        <f t="shared" si="28"/>
        <v>12.500000000000002</v>
      </c>
      <c r="K70" s="9"/>
    </row>
    <row r="71" spans="2:12" x14ac:dyDescent="0.3">
      <c r="B71" s="7" t="s">
        <v>8</v>
      </c>
      <c r="C71" s="8">
        <v>43450</v>
      </c>
      <c r="D71" s="15" t="s">
        <v>17</v>
      </c>
      <c r="E71" s="29">
        <f>J59</f>
        <v>6.5</v>
      </c>
      <c r="F71" s="29">
        <v>79</v>
      </c>
      <c r="G71" s="9">
        <v>72</v>
      </c>
      <c r="H71" s="9">
        <f t="shared" si="26"/>
        <v>72</v>
      </c>
      <c r="I71" s="9">
        <f t="shared" si="27"/>
        <v>0</v>
      </c>
      <c r="J71" s="40">
        <f t="shared" si="28"/>
        <v>6.5</v>
      </c>
      <c r="K71" s="9"/>
    </row>
    <row r="72" spans="2:12" x14ac:dyDescent="0.3">
      <c r="B72" s="7" t="s">
        <v>41</v>
      </c>
      <c r="C72" s="8">
        <v>43450</v>
      </c>
      <c r="D72" s="15" t="s">
        <v>17</v>
      </c>
      <c r="E72" s="29">
        <f>J61</f>
        <v>8.1000000000000014</v>
      </c>
      <c r="F72" s="29">
        <v>84</v>
      </c>
      <c r="G72" s="9">
        <v>72</v>
      </c>
      <c r="H72" s="9">
        <f t="shared" si="26"/>
        <v>76</v>
      </c>
      <c r="I72" s="9">
        <f t="shared" si="27"/>
        <v>-4</v>
      </c>
      <c r="J72" s="40">
        <f t="shared" si="28"/>
        <v>8.2000000000000011</v>
      </c>
      <c r="K72" s="9"/>
    </row>
    <row r="73" spans="2:12" x14ac:dyDescent="0.3">
      <c r="B73" s="7" t="s">
        <v>39</v>
      </c>
      <c r="C73" s="8">
        <v>43450</v>
      </c>
      <c r="D73" s="15" t="s">
        <v>17</v>
      </c>
      <c r="E73" s="29">
        <f>J62</f>
        <v>12.5</v>
      </c>
      <c r="F73" s="29">
        <v>85</v>
      </c>
      <c r="G73" s="9">
        <v>72</v>
      </c>
      <c r="H73" s="9">
        <f t="shared" si="26"/>
        <v>72</v>
      </c>
      <c r="I73" s="9">
        <f t="shared" si="27"/>
        <v>0</v>
      </c>
      <c r="J73" s="40">
        <f t="shared" si="28"/>
        <v>12.5</v>
      </c>
      <c r="K73" s="9"/>
    </row>
    <row r="74" spans="2:12" x14ac:dyDescent="0.3">
      <c r="B74" s="7" t="s">
        <v>42</v>
      </c>
      <c r="C74" s="8">
        <v>43450</v>
      </c>
      <c r="D74" s="15" t="s">
        <v>17</v>
      </c>
      <c r="E74" s="29">
        <f>J63</f>
        <v>22.6</v>
      </c>
      <c r="F74" s="29">
        <v>105</v>
      </c>
      <c r="G74" s="9">
        <v>72</v>
      </c>
      <c r="H74" s="9">
        <f t="shared" si="26"/>
        <v>82</v>
      </c>
      <c r="I74" s="9">
        <f t="shared" si="27"/>
        <v>-10</v>
      </c>
      <c r="J74" s="40">
        <f t="shared" si="28"/>
        <v>22.700000000000003</v>
      </c>
      <c r="K74" s="9"/>
    </row>
    <row r="75" spans="2:12" x14ac:dyDescent="0.3">
      <c r="B75" s="7" t="s">
        <v>59</v>
      </c>
      <c r="C75" s="8">
        <v>43450</v>
      </c>
      <c r="D75" s="15" t="s">
        <v>17</v>
      </c>
      <c r="E75" s="29">
        <v>5.0999999999999996</v>
      </c>
      <c r="F75" s="29">
        <v>83</v>
      </c>
      <c r="G75" s="9">
        <v>72</v>
      </c>
      <c r="H75" s="9">
        <f t="shared" si="26"/>
        <v>78</v>
      </c>
      <c r="I75" s="9">
        <f t="shared" si="27"/>
        <v>-6</v>
      </c>
      <c r="J75" s="40">
        <f t="shared" si="28"/>
        <v>5.1999999999999993</v>
      </c>
      <c r="K75" s="9"/>
    </row>
    <row r="76" spans="2:12" x14ac:dyDescent="0.3">
      <c r="B76" s="7" t="s">
        <v>60</v>
      </c>
      <c r="C76" s="8">
        <v>43450</v>
      </c>
      <c r="D76" s="15" t="s">
        <v>17</v>
      </c>
      <c r="E76" s="29">
        <v>12.1</v>
      </c>
      <c r="F76" s="29">
        <v>88</v>
      </c>
      <c r="G76" s="9">
        <v>72</v>
      </c>
      <c r="H76" s="9">
        <f t="shared" ref="H76:H77" si="29">F76-ROUND(E76,0)</f>
        <v>76</v>
      </c>
      <c r="I76" s="9">
        <f t="shared" ref="I76:I77" si="30">G76-H76</f>
        <v>-4</v>
      </c>
      <c r="J76" s="40">
        <f t="shared" ref="J76:J77" si="31">IF(I76&gt;0, E76-I76*0.3, IF(I76&lt;-3, E76+0.1, E76))</f>
        <v>12.2</v>
      </c>
      <c r="K76" s="9"/>
    </row>
    <row r="77" spans="2:12" x14ac:dyDescent="0.3">
      <c r="B77" s="11" t="s">
        <v>38</v>
      </c>
      <c r="C77" s="32">
        <v>43450</v>
      </c>
      <c r="D77" s="33" t="s">
        <v>17</v>
      </c>
      <c r="E77" s="35">
        <f>J45</f>
        <v>12.1</v>
      </c>
      <c r="F77" s="35">
        <v>88</v>
      </c>
      <c r="G77" s="34">
        <v>72</v>
      </c>
      <c r="H77" s="34">
        <f t="shared" si="29"/>
        <v>76</v>
      </c>
      <c r="I77" s="34">
        <f t="shared" si="30"/>
        <v>-4</v>
      </c>
      <c r="J77" s="41">
        <f t="shared" si="31"/>
        <v>12.2</v>
      </c>
      <c r="K77" s="9"/>
    </row>
    <row r="78" spans="2:12" x14ac:dyDescent="0.3">
      <c r="B78" s="7" t="s">
        <v>14</v>
      </c>
      <c r="C78" s="8">
        <v>43464</v>
      </c>
      <c r="D78" s="15" t="s">
        <v>26</v>
      </c>
      <c r="E78" s="9">
        <f t="shared" ref="E78:E83" si="32">J67</f>
        <v>6.5</v>
      </c>
      <c r="F78" s="29">
        <v>73</v>
      </c>
      <c r="G78" s="9">
        <v>71</v>
      </c>
      <c r="H78" s="9">
        <f t="shared" ref="H78:H81" si="33">F78-ROUND(E78,0)</f>
        <v>66</v>
      </c>
      <c r="I78" s="9">
        <f t="shared" ref="I78:I81" si="34">G78-H78</f>
        <v>5</v>
      </c>
      <c r="J78" s="40">
        <f t="shared" ref="J78:J81" si="35">IF(I78&gt;0, E78-I78*0.3, IF(I78&lt;-3, E78+0.1, E78))</f>
        <v>5</v>
      </c>
      <c r="K78" s="9"/>
    </row>
    <row r="79" spans="2:12" x14ac:dyDescent="0.3">
      <c r="B79" s="7" t="s">
        <v>15</v>
      </c>
      <c r="C79" s="8">
        <v>43464</v>
      </c>
      <c r="D79" s="15" t="s">
        <v>26</v>
      </c>
      <c r="E79" s="9">
        <f t="shared" si="32"/>
        <v>4.7999999999999989</v>
      </c>
      <c r="F79" s="29">
        <v>69</v>
      </c>
      <c r="G79" s="9">
        <v>71</v>
      </c>
      <c r="H79" s="9">
        <f t="shared" si="33"/>
        <v>64</v>
      </c>
      <c r="I79" s="9">
        <f t="shared" si="34"/>
        <v>7</v>
      </c>
      <c r="J79" s="40">
        <f t="shared" si="35"/>
        <v>2.6999999999999988</v>
      </c>
      <c r="K79" s="9"/>
    </row>
    <row r="80" spans="2:12" x14ac:dyDescent="0.3">
      <c r="B80" s="7" t="s">
        <v>36</v>
      </c>
      <c r="C80" s="8">
        <v>43464</v>
      </c>
      <c r="D80" s="15" t="s">
        <v>26</v>
      </c>
      <c r="E80" s="9">
        <f t="shared" si="32"/>
        <v>2.6999999999999997</v>
      </c>
      <c r="F80" s="29">
        <v>70</v>
      </c>
      <c r="G80" s="9">
        <v>71</v>
      </c>
      <c r="H80" s="9">
        <f t="shared" si="33"/>
        <v>67</v>
      </c>
      <c r="I80" s="9">
        <f t="shared" si="34"/>
        <v>4</v>
      </c>
      <c r="J80" s="40">
        <f t="shared" si="35"/>
        <v>1.4999999999999998</v>
      </c>
      <c r="K80" s="9"/>
    </row>
    <row r="81" spans="2:11" x14ac:dyDescent="0.3">
      <c r="B81" s="7" t="s">
        <v>37</v>
      </c>
      <c r="C81" s="8">
        <v>43464</v>
      </c>
      <c r="D81" s="15" t="s">
        <v>26</v>
      </c>
      <c r="E81" s="9">
        <f t="shared" si="32"/>
        <v>12.500000000000002</v>
      </c>
      <c r="F81" s="29">
        <v>73</v>
      </c>
      <c r="G81" s="9">
        <v>71</v>
      </c>
      <c r="H81" s="9">
        <f t="shared" si="33"/>
        <v>60</v>
      </c>
      <c r="I81" s="9">
        <f t="shared" si="34"/>
        <v>11</v>
      </c>
      <c r="J81" s="40">
        <f t="shared" si="35"/>
        <v>9.2000000000000028</v>
      </c>
      <c r="K81" s="9"/>
    </row>
    <row r="82" spans="2:11" x14ac:dyDescent="0.3">
      <c r="B82" s="7" t="s">
        <v>8</v>
      </c>
      <c r="C82" s="8">
        <v>43464</v>
      </c>
      <c r="D82" s="15" t="s">
        <v>26</v>
      </c>
      <c r="E82" s="29">
        <f t="shared" si="32"/>
        <v>6.5</v>
      </c>
      <c r="F82" s="29">
        <v>79</v>
      </c>
      <c r="G82" s="9">
        <v>71</v>
      </c>
      <c r="H82" s="9">
        <f t="shared" ref="H82:H89" si="36">F82-ROUND(E82,0)</f>
        <v>72</v>
      </c>
      <c r="I82" s="9">
        <f t="shared" ref="I82:I89" si="37">G82-H82</f>
        <v>-1</v>
      </c>
      <c r="J82" s="40">
        <f t="shared" ref="J82:J89" si="38">IF(I82&gt;0, E82-I82*0.3, IF(I82&lt;-3, E82+0.1, E82))</f>
        <v>6.5</v>
      </c>
      <c r="K82" s="9"/>
    </row>
    <row r="83" spans="2:11" x14ac:dyDescent="0.3">
      <c r="B83" s="7" t="s">
        <v>41</v>
      </c>
      <c r="C83" s="8">
        <v>43464</v>
      </c>
      <c r="D83" s="15" t="s">
        <v>26</v>
      </c>
      <c r="E83" s="29">
        <f t="shared" si="32"/>
        <v>8.2000000000000011</v>
      </c>
      <c r="F83" s="29">
        <v>75</v>
      </c>
      <c r="G83" s="9">
        <v>71</v>
      </c>
      <c r="H83" s="9">
        <f t="shared" si="36"/>
        <v>67</v>
      </c>
      <c r="I83" s="9">
        <f t="shared" si="37"/>
        <v>4</v>
      </c>
      <c r="J83" s="40">
        <f t="shared" si="38"/>
        <v>7.0000000000000009</v>
      </c>
      <c r="K83" s="9"/>
    </row>
    <row r="84" spans="2:11" x14ac:dyDescent="0.3">
      <c r="B84" s="7" t="s">
        <v>42</v>
      </c>
      <c r="C84" s="8">
        <v>43464</v>
      </c>
      <c r="D84" s="15" t="s">
        <v>26</v>
      </c>
      <c r="E84" s="29">
        <f>J74</f>
        <v>22.700000000000003</v>
      </c>
      <c r="F84" s="29">
        <v>97</v>
      </c>
      <c r="G84" s="9">
        <v>71</v>
      </c>
      <c r="H84" s="9">
        <f t="shared" si="36"/>
        <v>74</v>
      </c>
      <c r="I84" s="9">
        <f t="shared" si="37"/>
        <v>-3</v>
      </c>
      <c r="J84" s="40">
        <f t="shared" si="38"/>
        <v>22.700000000000003</v>
      </c>
      <c r="K84" s="9"/>
    </row>
    <row r="85" spans="2:11" x14ac:dyDescent="0.3">
      <c r="B85" s="7" t="s">
        <v>38</v>
      </c>
      <c r="C85" s="8">
        <v>43464</v>
      </c>
      <c r="D85" s="15" t="s">
        <v>26</v>
      </c>
      <c r="E85" s="29">
        <f>J77</f>
        <v>12.2</v>
      </c>
      <c r="F85" s="29">
        <v>83</v>
      </c>
      <c r="G85" s="9">
        <v>71</v>
      </c>
      <c r="H85" s="9">
        <f t="shared" si="36"/>
        <v>71</v>
      </c>
      <c r="I85" s="9">
        <f t="shared" si="37"/>
        <v>0</v>
      </c>
      <c r="J85" s="40">
        <f t="shared" si="38"/>
        <v>12.2</v>
      </c>
      <c r="K85" s="9"/>
    </row>
    <row r="86" spans="2:11" x14ac:dyDescent="0.3">
      <c r="B86" s="7" t="s">
        <v>62</v>
      </c>
      <c r="C86" s="8">
        <v>43464</v>
      </c>
      <c r="D86" s="15" t="s">
        <v>26</v>
      </c>
      <c r="E86" s="9">
        <v>9.6999999999999993</v>
      </c>
      <c r="F86" s="29">
        <v>76</v>
      </c>
      <c r="G86" s="9">
        <v>71</v>
      </c>
      <c r="H86" s="9">
        <f t="shared" si="36"/>
        <v>66</v>
      </c>
      <c r="I86" s="9">
        <f t="shared" si="37"/>
        <v>5</v>
      </c>
      <c r="J86" s="40">
        <f t="shared" si="38"/>
        <v>8.1999999999999993</v>
      </c>
      <c r="K86" s="9"/>
    </row>
    <row r="87" spans="2:11" x14ac:dyDescent="0.3">
      <c r="B87" s="7" t="s">
        <v>63</v>
      </c>
      <c r="C87" s="8">
        <v>43464</v>
      </c>
      <c r="D87" s="15" t="s">
        <v>26</v>
      </c>
      <c r="E87" s="9">
        <v>9.6</v>
      </c>
      <c r="F87" s="29">
        <v>81</v>
      </c>
      <c r="G87" s="9">
        <v>71</v>
      </c>
      <c r="H87" s="9">
        <f t="shared" si="36"/>
        <v>71</v>
      </c>
      <c r="I87" s="9">
        <f t="shared" si="37"/>
        <v>0</v>
      </c>
      <c r="J87" s="40">
        <f t="shared" si="38"/>
        <v>9.6</v>
      </c>
      <c r="K87" s="9"/>
    </row>
    <row r="88" spans="2:11" x14ac:dyDescent="0.3">
      <c r="B88" s="7" t="s">
        <v>64</v>
      </c>
      <c r="C88" s="8">
        <v>43464</v>
      </c>
      <c r="D88" s="15" t="s">
        <v>26</v>
      </c>
      <c r="E88" s="9">
        <v>17.7</v>
      </c>
      <c r="F88" s="29">
        <v>97</v>
      </c>
      <c r="G88" s="9">
        <v>71</v>
      </c>
      <c r="H88" s="9">
        <f t="shared" si="36"/>
        <v>79</v>
      </c>
      <c r="I88" s="9">
        <f t="shared" si="37"/>
        <v>-8</v>
      </c>
      <c r="J88" s="40">
        <f t="shared" si="38"/>
        <v>17.8</v>
      </c>
      <c r="K88" s="9"/>
    </row>
    <row r="89" spans="2:11" x14ac:dyDescent="0.3">
      <c r="B89" s="7" t="s">
        <v>35</v>
      </c>
      <c r="C89" s="8">
        <v>43464</v>
      </c>
      <c r="D89" s="15" t="s">
        <v>26</v>
      </c>
      <c r="E89" s="9">
        <f>J55</f>
        <v>3.4</v>
      </c>
      <c r="F89" s="29">
        <v>73</v>
      </c>
      <c r="G89" s="9">
        <v>71</v>
      </c>
      <c r="H89" s="9">
        <f t="shared" si="36"/>
        <v>70</v>
      </c>
      <c r="I89" s="9">
        <f t="shared" si="37"/>
        <v>1</v>
      </c>
      <c r="J89" s="40">
        <f t="shared" si="38"/>
        <v>3.1</v>
      </c>
      <c r="K89" s="9"/>
    </row>
    <row r="90" spans="2:11" x14ac:dyDescent="0.3">
      <c r="B90" s="20" t="s">
        <v>14</v>
      </c>
      <c r="C90" s="4">
        <v>43471</v>
      </c>
      <c r="D90" s="5" t="s">
        <v>33</v>
      </c>
      <c r="E90" s="18">
        <f>J78</f>
        <v>5</v>
      </c>
      <c r="F90" s="18">
        <v>79</v>
      </c>
      <c r="G90" s="5">
        <v>72</v>
      </c>
      <c r="H90" s="5">
        <f t="shared" si="23"/>
        <v>74</v>
      </c>
      <c r="I90" s="5">
        <f t="shared" si="24"/>
        <v>-2</v>
      </c>
      <c r="J90" s="6">
        <f t="shared" si="25"/>
        <v>5</v>
      </c>
      <c r="K90" s="9"/>
    </row>
    <row r="91" spans="2:11" x14ac:dyDescent="0.3">
      <c r="B91" s="19" t="s">
        <v>15</v>
      </c>
      <c r="C91" s="8">
        <v>43471</v>
      </c>
      <c r="D91" s="15" t="s">
        <v>33</v>
      </c>
      <c r="E91" s="17">
        <f>J79</f>
        <v>2.6999999999999988</v>
      </c>
      <c r="F91" s="29">
        <v>72</v>
      </c>
      <c r="G91" s="9">
        <v>72</v>
      </c>
      <c r="H91" s="9">
        <f t="shared" si="23"/>
        <v>69</v>
      </c>
      <c r="I91" s="9">
        <f t="shared" si="24"/>
        <v>3</v>
      </c>
      <c r="J91" s="10">
        <f t="shared" si="25"/>
        <v>1.7999999999999989</v>
      </c>
      <c r="K91" s="9"/>
    </row>
    <row r="92" spans="2:11" x14ac:dyDescent="0.3">
      <c r="B92" s="28" t="s">
        <v>36</v>
      </c>
      <c r="C92" s="8">
        <v>43471</v>
      </c>
      <c r="D92" s="15" t="s">
        <v>33</v>
      </c>
      <c r="E92" s="29">
        <f>J80</f>
        <v>1.4999999999999998</v>
      </c>
      <c r="F92" s="29">
        <v>70</v>
      </c>
      <c r="G92" s="9">
        <v>72</v>
      </c>
      <c r="H92" s="9">
        <f t="shared" ref="H92:H104" si="39">F92-ROUND(E92,0)</f>
        <v>68</v>
      </c>
      <c r="I92" s="9">
        <f t="shared" ref="I92:I104" si="40">G92-H92</f>
        <v>4</v>
      </c>
      <c r="J92" s="40">
        <f t="shared" ref="J92:J104" si="41">IF(I92&gt;0, E92-I92*0.3, IF(I92&lt;-3, E92+0.1, E92))</f>
        <v>0.29999999999999982</v>
      </c>
      <c r="K92" s="9"/>
    </row>
    <row r="93" spans="2:11" x14ac:dyDescent="0.3">
      <c r="B93" s="28" t="s">
        <v>37</v>
      </c>
      <c r="C93" s="8">
        <v>43471</v>
      </c>
      <c r="D93" s="15" t="s">
        <v>33</v>
      </c>
      <c r="E93" s="29">
        <f>J81</f>
        <v>9.2000000000000028</v>
      </c>
      <c r="F93" s="29">
        <v>82</v>
      </c>
      <c r="G93" s="9">
        <v>72</v>
      </c>
      <c r="H93" s="9">
        <f t="shared" si="39"/>
        <v>73</v>
      </c>
      <c r="I93" s="9">
        <f t="shared" si="40"/>
        <v>-1</v>
      </c>
      <c r="J93" s="40">
        <f t="shared" si="41"/>
        <v>9.2000000000000028</v>
      </c>
      <c r="K93" s="9"/>
    </row>
    <row r="94" spans="2:11" x14ac:dyDescent="0.3">
      <c r="B94" s="28" t="s">
        <v>8</v>
      </c>
      <c r="C94" s="8">
        <v>43471</v>
      </c>
      <c r="D94" s="15" t="s">
        <v>33</v>
      </c>
      <c r="E94" s="29">
        <f>J82</f>
        <v>6.5</v>
      </c>
      <c r="F94" s="29">
        <v>74</v>
      </c>
      <c r="G94" s="9">
        <v>72</v>
      </c>
      <c r="H94" s="9">
        <f t="shared" si="39"/>
        <v>67</v>
      </c>
      <c r="I94" s="9">
        <f t="shared" si="40"/>
        <v>5</v>
      </c>
      <c r="J94" s="40">
        <f t="shared" si="41"/>
        <v>5</v>
      </c>
      <c r="K94" s="9"/>
    </row>
    <row r="95" spans="2:11" x14ac:dyDescent="0.3">
      <c r="B95" s="28" t="s">
        <v>38</v>
      </c>
      <c r="C95" s="8">
        <v>43471</v>
      </c>
      <c r="D95" s="15" t="s">
        <v>33</v>
      </c>
      <c r="E95" s="29">
        <f>J85</f>
        <v>12.2</v>
      </c>
      <c r="F95" s="29">
        <v>97</v>
      </c>
      <c r="G95" s="9">
        <v>72</v>
      </c>
      <c r="H95" s="9">
        <f t="shared" si="39"/>
        <v>85</v>
      </c>
      <c r="I95" s="9">
        <f t="shared" si="40"/>
        <v>-13</v>
      </c>
      <c r="J95" s="40">
        <f t="shared" si="41"/>
        <v>12.299999999999999</v>
      </c>
      <c r="K95" s="9"/>
    </row>
    <row r="96" spans="2:11" x14ac:dyDescent="0.3">
      <c r="B96" s="28" t="s">
        <v>63</v>
      </c>
      <c r="C96" s="8">
        <v>43471</v>
      </c>
      <c r="D96" s="15" t="s">
        <v>33</v>
      </c>
      <c r="E96" s="29">
        <f>J87</f>
        <v>9.6</v>
      </c>
      <c r="F96" s="29">
        <v>81</v>
      </c>
      <c r="G96" s="9">
        <v>72</v>
      </c>
      <c r="H96" s="9">
        <f t="shared" si="39"/>
        <v>71</v>
      </c>
      <c r="I96" s="9">
        <f t="shared" si="40"/>
        <v>1</v>
      </c>
      <c r="J96" s="40">
        <f t="shared" si="41"/>
        <v>9.2999999999999989</v>
      </c>
      <c r="K96" s="9"/>
    </row>
    <row r="97" spans="2:11" x14ac:dyDescent="0.3">
      <c r="B97" s="28" t="s">
        <v>35</v>
      </c>
      <c r="C97" s="8">
        <v>43471</v>
      </c>
      <c r="D97" s="15" t="s">
        <v>33</v>
      </c>
      <c r="E97" s="29">
        <f>J89</f>
        <v>3.1</v>
      </c>
      <c r="F97" s="29">
        <v>81</v>
      </c>
      <c r="G97" s="9">
        <v>72</v>
      </c>
      <c r="H97" s="9">
        <f t="shared" si="39"/>
        <v>78</v>
      </c>
      <c r="I97" s="9">
        <f t="shared" si="40"/>
        <v>-6</v>
      </c>
      <c r="J97" s="40">
        <f t="shared" si="41"/>
        <v>3.2</v>
      </c>
      <c r="K97" s="9"/>
    </row>
    <row r="98" spans="2:11" x14ac:dyDescent="0.3">
      <c r="B98" s="28" t="s">
        <v>12</v>
      </c>
      <c r="C98" s="8">
        <v>43471</v>
      </c>
      <c r="D98" s="15" t="s">
        <v>33</v>
      </c>
      <c r="E98" s="29">
        <f>J56</f>
        <v>15.5</v>
      </c>
      <c r="F98" s="29">
        <v>83</v>
      </c>
      <c r="G98" s="9">
        <v>72</v>
      </c>
      <c r="H98" s="9">
        <f t="shared" si="39"/>
        <v>67</v>
      </c>
      <c r="I98" s="9">
        <f t="shared" si="40"/>
        <v>5</v>
      </c>
      <c r="J98" s="40">
        <f t="shared" si="41"/>
        <v>14</v>
      </c>
      <c r="K98" s="9"/>
    </row>
    <row r="99" spans="2:11" x14ac:dyDescent="0.3">
      <c r="B99" s="7" t="s">
        <v>39</v>
      </c>
      <c r="C99" s="8">
        <v>43471</v>
      </c>
      <c r="D99" s="15" t="s">
        <v>33</v>
      </c>
      <c r="E99" s="29">
        <f>J73</f>
        <v>12.5</v>
      </c>
      <c r="F99" s="29">
        <v>84</v>
      </c>
      <c r="G99" s="9">
        <v>72</v>
      </c>
      <c r="H99" s="9">
        <f t="shared" si="39"/>
        <v>71</v>
      </c>
      <c r="I99" s="9">
        <f t="shared" si="40"/>
        <v>1</v>
      </c>
      <c r="J99" s="40">
        <f t="shared" si="41"/>
        <v>12.2</v>
      </c>
      <c r="K99" s="9"/>
    </row>
    <row r="100" spans="2:11" x14ac:dyDescent="0.3">
      <c r="B100" s="7" t="s">
        <v>43</v>
      </c>
      <c r="C100" s="8">
        <v>43471</v>
      </c>
      <c r="D100" s="15" t="s">
        <v>33</v>
      </c>
      <c r="E100" s="29">
        <f>J64</f>
        <v>22.3</v>
      </c>
      <c r="F100" s="29">
        <v>108</v>
      </c>
      <c r="G100" s="9">
        <v>72</v>
      </c>
      <c r="H100" s="9">
        <f t="shared" si="39"/>
        <v>86</v>
      </c>
      <c r="I100" s="9">
        <f t="shared" si="40"/>
        <v>-14</v>
      </c>
      <c r="J100" s="40">
        <f t="shared" si="41"/>
        <v>22.400000000000002</v>
      </c>
      <c r="K100" s="9"/>
    </row>
    <row r="101" spans="2:11" x14ac:dyDescent="0.3">
      <c r="B101" s="28" t="s">
        <v>69</v>
      </c>
      <c r="C101" s="8">
        <v>43471</v>
      </c>
      <c r="D101" s="15" t="s">
        <v>33</v>
      </c>
      <c r="E101" s="29">
        <v>9.8000000000000007</v>
      </c>
      <c r="F101" s="29">
        <v>79</v>
      </c>
      <c r="G101" s="9">
        <v>72</v>
      </c>
      <c r="H101" s="9">
        <f t="shared" si="39"/>
        <v>69</v>
      </c>
      <c r="I101" s="9">
        <f t="shared" si="40"/>
        <v>3</v>
      </c>
      <c r="J101" s="40">
        <f t="shared" si="41"/>
        <v>8.9</v>
      </c>
      <c r="K101" s="9"/>
    </row>
    <row r="102" spans="2:11" x14ac:dyDescent="0.3">
      <c r="B102" s="28" t="s">
        <v>70</v>
      </c>
      <c r="C102" s="8">
        <v>43471</v>
      </c>
      <c r="D102" s="15" t="s">
        <v>33</v>
      </c>
      <c r="E102" s="29">
        <v>19.899999999999999</v>
      </c>
      <c r="F102" s="29">
        <v>122</v>
      </c>
      <c r="G102" s="9">
        <v>72</v>
      </c>
      <c r="H102" s="9">
        <f t="shared" si="39"/>
        <v>102</v>
      </c>
      <c r="I102" s="9">
        <f t="shared" si="40"/>
        <v>-30</v>
      </c>
      <c r="J102" s="40">
        <f t="shared" si="41"/>
        <v>20</v>
      </c>
      <c r="K102" s="9"/>
    </row>
    <row r="103" spans="2:11" x14ac:dyDescent="0.3">
      <c r="B103" s="28" t="s">
        <v>62</v>
      </c>
      <c r="C103" s="8">
        <v>43471</v>
      </c>
      <c r="D103" s="15" t="s">
        <v>33</v>
      </c>
      <c r="E103" s="29">
        <f>J86</f>
        <v>8.1999999999999993</v>
      </c>
      <c r="F103" s="29">
        <v>75</v>
      </c>
      <c r="G103" s="9">
        <v>72</v>
      </c>
      <c r="H103" s="9">
        <f t="shared" si="39"/>
        <v>67</v>
      </c>
      <c r="I103" s="9">
        <f t="shared" si="40"/>
        <v>5</v>
      </c>
      <c r="J103" s="40">
        <f t="shared" si="41"/>
        <v>6.6999999999999993</v>
      </c>
      <c r="K103" s="9"/>
    </row>
    <row r="104" spans="2:11" x14ac:dyDescent="0.3">
      <c r="B104" s="7" t="s">
        <v>40</v>
      </c>
      <c r="C104" s="8">
        <v>43471</v>
      </c>
      <c r="D104" s="15" t="s">
        <v>33</v>
      </c>
      <c r="E104" s="29">
        <f>J66</f>
        <v>13.6</v>
      </c>
      <c r="F104" s="29">
        <v>97</v>
      </c>
      <c r="G104" s="9">
        <v>72</v>
      </c>
      <c r="H104" s="9">
        <f t="shared" si="39"/>
        <v>83</v>
      </c>
      <c r="I104" s="9">
        <f t="shared" si="40"/>
        <v>-11</v>
      </c>
      <c r="J104" s="40">
        <f t="shared" si="41"/>
        <v>13.7</v>
      </c>
      <c r="K104" s="9"/>
    </row>
    <row r="105" spans="2:11" x14ac:dyDescent="0.3">
      <c r="B105" s="37" t="s">
        <v>14</v>
      </c>
      <c r="C105" s="4">
        <v>43478</v>
      </c>
      <c r="D105" s="16" t="s">
        <v>19</v>
      </c>
      <c r="E105" s="5">
        <f t="shared" ref="E105:E110" si="42">J90</f>
        <v>5</v>
      </c>
      <c r="F105" s="18">
        <v>89</v>
      </c>
      <c r="G105" s="5">
        <v>72</v>
      </c>
      <c r="H105" s="5">
        <f t="shared" ref="H105:H123" si="43">F105-ROUND(E105,0)</f>
        <v>84</v>
      </c>
      <c r="I105" s="5">
        <f t="shared" ref="I105:I123" si="44">G105-H105</f>
        <v>-12</v>
      </c>
      <c r="J105" s="6">
        <f t="shared" ref="J105:J123" si="45">IF(I105&gt;0, E105-I105*0.3, IF(I105&lt;-3, E105+0.1, E105))</f>
        <v>5.0999999999999996</v>
      </c>
    </row>
    <row r="106" spans="2:11" x14ac:dyDescent="0.3">
      <c r="B106" s="28" t="s">
        <v>15</v>
      </c>
      <c r="C106" s="8">
        <v>43478</v>
      </c>
      <c r="D106" s="15" t="s">
        <v>19</v>
      </c>
      <c r="E106" s="9">
        <f t="shared" si="42"/>
        <v>1.7999999999999989</v>
      </c>
      <c r="F106" s="29">
        <v>78</v>
      </c>
      <c r="G106" s="9">
        <v>72</v>
      </c>
      <c r="H106" s="9">
        <f t="shared" si="43"/>
        <v>76</v>
      </c>
      <c r="I106" s="9">
        <f t="shared" si="44"/>
        <v>-4</v>
      </c>
      <c r="J106" s="10">
        <f t="shared" si="45"/>
        <v>1.899999999999999</v>
      </c>
    </row>
    <row r="107" spans="2:11" x14ac:dyDescent="0.3">
      <c r="B107" s="28" t="s">
        <v>36</v>
      </c>
      <c r="C107" s="8">
        <v>43478</v>
      </c>
      <c r="D107" s="15" t="s">
        <v>19</v>
      </c>
      <c r="E107" s="9">
        <f t="shared" si="42"/>
        <v>0.29999999999999982</v>
      </c>
      <c r="F107" s="29">
        <v>72</v>
      </c>
      <c r="G107" s="9">
        <v>72</v>
      </c>
      <c r="H107" s="9">
        <f t="shared" si="43"/>
        <v>72</v>
      </c>
      <c r="I107" s="9">
        <f t="shared" si="44"/>
        <v>0</v>
      </c>
      <c r="J107" s="10">
        <f t="shared" si="45"/>
        <v>0.29999999999999982</v>
      </c>
    </row>
    <row r="108" spans="2:11" x14ac:dyDescent="0.3">
      <c r="B108" s="28" t="s">
        <v>37</v>
      </c>
      <c r="C108" s="8">
        <v>43478</v>
      </c>
      <c r="D108" s="15" t="s">
        <v>19</v>
      </c>
      <c r="E108" s="9">
        <f t="shared" si="42"/>
        <v>9.2000000000000028</v>
      </c>
      <c r="F108" s="29">
        <v>79</v>
      </c>
      <c r="G108" s="9">
        <v>72</v>
      </c>
      <c r="H108" s="9">
        <f t="shared" ref="H108:H120" si="46">F108-ROUND(E108,0)</f>
        <v>70</v>
      </c>
      <c r="I108" s="9">
        <f t="shared" ref="I108:I120" si="47">G108-H108</f>
        <v>2</v>
      </c>
      <c r="J108" s="40">
        <f t="shared" ref="J108:J120" si="48">IF(I108&gt;0, E108-I108*0.3, IF(I108&lt;-3, E108+0.1, E108))</f>
        <v>8.6000000000000032</v>
      </c>
    </row>
    <row r="109" spans="2:11" x14ac:dyDescent="0.3">
      <c r="B109" s="28" t="s">
        <v>8</v>
      </c>
      <c r="C109" s="8">
        <v>43478</v>
      </c>
      <c r="D109" s="15" t="s">
        <v>19</v>
      </c>
      <c r="E109" s="29">
        <f t="shared" si="42"/>
        <v>5</v>
      </c>
      <c r="F109" s="29">
        <v>84</v>
      </c>
      <c r="G109" s="9">
        <v>72</v>
      </c>
      <c r="H109" s="9">
        <f t="shared" si="46"/>
        <v>79</v>
      </c>
      <c r="I109" s="9">
        <f t="shared" si="47"/>
        <v>-7</v>
      </c>
      <c r="J109" s="40">
        <f t="shared" si="48"/>
        <v>5.0999999999999996</v>
      </c>
    </row>
    <row r="110" spans="2:11" x14ac:dyDescent="0.3">
      <c r="B110" s="28" t="s">
        <v>38</v>
      </c>
      <c r="C110" s="8">
        <v>43478</v>
      </c>
      <c r="D110" s="15" t="s">
        <v>19</v>
      </c>
      <c r="E110" s="29">
        <f t="shared" si="42"/>
        <v>12.299999999999999</v>
      </c>
      <c r="F110" s="29">
        <v>100</v>
      </c>
      <c r="G110" s="9">
        <v>72</v>
      </c>
      <c r="H110" s="9">
        <f t="shared" si="46"/>
        <v>88</v>
      </c>
      <c r="I110" s="9">
        <f t="shared" si="47"/>
        <v>-16</v>
      </c>
      <c r="J110" s="40">
        <f t="shared" si="48"/>
        <v>12.399999999999999</v>
      </c>
    </row>
    <row r="111" spans="2:11" x14ac:dyDescent="0.3">
      <c r="B111" s="28" t="s">
        <v>35</v>
      </c>
      <c r="C111" s="8">
        <v>43478</v>
      </c>
      <c r="D111" s="15" t="s">
        <v>19</v>
      </c>
      <c r="E111" s="29">
        <f>J97</f>
        <v>3.2</v>
      </c>
      <c r="F111" s="29">
        <v>77</v>
      </c>
      <c r="G111" s="9">
        <v>72</v>
      </c>
      <c r="H111" s="9">
        <f t="shared" ref="H111:H115" si="49">F111-ROUND(E111,0)</f>
        <v>74</v>
      </c>
      <c r="I111" s="9">
        <f t="shared" ref="I111:I115" si="50">G111-H111</f>
        <v>-2</v>
      </c>
      <c r="J111" s="40">
        <f t="shared" ref="J111:J115" si="51">IF(I111&gt;0, E111-I111*0.3, IF(I111&lt;-3, E111+0.1, E111))</f>
        <v>3.2</v>
      </c>
    </row>
    <row r="112" spans="2:11" x14ac:dyDescent="0.3">
      <c r="B112" s="28" t="s">
        <v>12</v>
      </c>
      <c r="C112" s="8">
        <v>43478</v>
      </c>
      <c r="D112" s="15" t="s">
        <v>19</v>
      </c>
      <c r="E112" s="29">
        <f>J98</f>
        <v>14</v>
      </c>
      <c r="F112" s="29">
        <v>81</v>
      </c>
      <c r="G112" s="9">
        <v>72</v>
      </c>
      <c r="H112" s="9">
        <f t="shared" si="49"/>
        <v>67</v>
      </c>
      <c r="I112" s="9">
        <f t="shared" si="50"/>
        <v>5</v>
      </c>
      <c r="J112" s="40">
        <f t="shared" si="51"/>
        <v>12.5</v>
      </c>
    </row>
    <row r="113" spans="2:10" x14ac:dyDescent="0.3">
      <c r="B113" s="28" t="s">
        <v>43</v>
      </c>
      <c r="C113" s="8">
        <v>43478</v>
      </c>
      <c r="D113" s="15" t="s">
        <v>19</v>
      </c>
      <c r="E113" s="29">
        <f>J100</f>
        <v>22.400000000000002</v>
      </c>
      <c r="F113" s="29">
        <v>101</v>
      </c>
      <c r="G113" s="9">
        <v>72</v>
      </c>
      <c r="H113" s="9">
        <f t="shared" si="49"/>
        <v>79</v>
      </c>
      <c r="I113" s="9">
        <f t="shared" si="50"/>
        <v>-7</v>
      </c>
      <c r="J113" s="40">
        <f t="shared" si="51"/>
        <v>22.500000000000004</v>
      </c>
    </row>
    <row r="114" spans="2:10" x14ac:dyDescent="0.3">
      <c r="B114" s="28" t="s">
        <v>69</v>
      </c>
      <c r="C114" s="8">
        <v>43478</v>
      </c>
      <c r="D114" s="15" t="s">
        <v>19</v>
      </c>
      <c r="E114" s="29">
        <f>J101</f>
        <v>8.9</v>
      </c>
      <c r="F114" s="52" t="s">
        <v>45</v>
      </c>
      <c r="G114" s="9">
        <v>72</v>
      </c>
      <c r="H114" s="53" t="s">
        <v>46</v>
      </c>
      <c r="I114" s="53" t="s">
        <v>46</v>
      </c>
      <c r="J114" s="40">
        <f>E114+0.1</f>
        <v>9</v>
      </c>
    </row>
    <row r="115" spans="2:10" x14ac:dyDescent="0.3">
      <c r="B115" s="28" t="s">
        <v>70</v>
      </c>
      <c r="C115" s="8">
        <v>43478</v>
      </c>
      <c r="D115" s="15" t="s">
        <v>19</v>
      </c>
      <c r="E115" s="29">
        <f>J102</f>
        <v>20</v>
      </c>
      <c r="F115" s="29">
        <v>112</v>
      </c>
      <c r="G115" s="9">
        <v>72</v>
      </c>
      <c r="H115" s="9">
        <f t="shared" si="49"/>
        <v>92</v>
      </c>
      <c r="I115" s="9">
        <f t="shared" si="50"/>
        <v>-20</v>
      </c>
      <c r="J115" s="40">
        <f t="shared" si="51"/>
        <v>20.100000000000001</v>
      </c>
    </row>
    <row r="116" spans="2:10" x14ac:dyDescent="0.3">
      <c r="B116" s="28" t="s">
        <v>40</v>
      </c>
      <c r="C116" s="8">
        <v>43478</v>
      </c>
      <c r="D116" s="15" t="s">
        <v>19</v>
      </c>
      <c r="E116" s="29">
        <f>J104</f>
        <v>13.7</v>
      </c>
      <c r="F116" s="29">
        <v>98</v>
      </c>
      <c r="G116" s="9">
        <v>72</v>
      </c>
      <c r="H116" s="9">
        <f t="shared" si="46"/>
        <v>84</v>
      </c>
      <c r="I116" s="9">
        <f t="shared" si="47"/>
        <v>-12</v>
      </c>
      <c r="J116" s="40">
        <f t="shared" si="48"/>
        <v>13.799999999999999</v>
      </c>
    </row>
    <row r="117" spans="2:10" x14ac:dyDescent="0.3">
      <c r="B117" s="7" t="s">
        <v>41</v>
      </c>
      <c r="C117" s="8">
        <v>43478</v>
      </c>
      <c r="D117" s="15" t="s">
        <v>19</v>
      </c>
      <c r="E117" s="29">
        <f>J83</f>
        <v>7.0000000000000009</v>
      </c>
      <c r="F117" s="29">
        <v>87</v>
      </c>
      <c r="G117" s="9">
        <v>72</v>
      </c>
      <c r="H117" s="9">
        <f t="shared" si="46"/>
        <v>80</v>
      </c>
      <c r="I117" s="9">
        <f t="shared" si="47"/>
        <v>-8</v>
      </c>
      <c r="J117" s="40">
        <f t="shared" si="48"/>
        <v>7.1000000000000005</v>
      </c>
    </row>
    <row r="118" spans="2:10" x14ac:dyDescent="0.3">
      <c r="B118" s="7" t="s">
        <v>71</v>
      </c>
      <c r="C118" s="8">
        <v>43478</v>
      </c>
      <c r="D118" s="15" t="s">
        <v>19</v>
      </c>
      <c r="E118" s="29">
        <v>5.6</v>
      </c>
      <c r="F118" s="29">
        <v>79</v>
      </c>
      <c r="G118" s="9">
        <v>72</v>
      </c>
      <c r="H118" s="9">
        <f t="shared" si="46"/>
        <v>73</v>
      </c>
      <c r="I118" s="9">
        <f t="shared" si="47"/>
        <v>-1</v>
      </c>
      <c r="J118" s="40">
        <f t="shared" si="48"/>
        <v>5.6</v>
      </c>
    </row>
    <row r="119" spans="2:10" x14ac:dyDescent="0.3">
      <c r="B119" s="19" t="s">
        <v>71</v>
      </c>
      <c r="C119" s="8">
        <v>43478</v>
      </c>
      <c r="D119" s="15" t="s">
        <v>19</v>
      </c>
      <c r="E119" s="29">
        <v>11.2</v>
      </c>
      <c r="F119" s="29">
        <v>94</v>
      </c>
      <c r="G119" s="9">
        <v>72</v>
      </c>
      <c r="H119" s="9">
        <f t="shared" si="46"/>
        <v>83</v>
      </c>
      <c r="I119" s="9">
        <f t="shared" si="47"/>
        <v>-11</v>
      </c>
      <c r="J119" s="40">
        <f t="shared" si="48"/>
        <v>11.299999999999999</v>
      </c>
    </row>
    <row r="120" spans="2:10" x14ac:dyDescent="0.3">
      <c r="B120" s="28" t="s">
        <v>44</v>
      </c>
      <c r="C120" s="8">
        <v>43478</v>
      </c>
      <c r="D120" s="15" t="s">
        <v>19</v>
      </c>
      <c r="E120" s="29">
        <v>19.5</v>
      </c>
      <c r="F120" s="29">
        <v>124</v>
      </c>
      <c r="G120" s="9">
        <v>72</v>
      </c>
      <c r="H120" s="9">
        <f t="shared" si="46"/>
        <v>104</v>
      </c>
      <c r="I120" s="9">
        <f t="shared" si="47"/>
        <v>-32</v>
      </c>
      <c r="J120" s="40">
        <f t="shared" si="48"/>
        <v>19.600000000000001</v>
      </c>
    </row>
    <row r="121" spans="2:10" x14ac:dyDescent="0.3">
      <c r="B121" s="20" t="s">
        <v>14</v>
      </c>
      <c r="C121" s="4">
        <v>43485</v>
      </c>
      <c r="D121" s="16" t="s">
        <v>20</v>
      </c>
      <c r="E121" s="5">
        <f t="shared" ref="E121:E129" si="52">J105</f>
        <v>5.0999999999999996</v>
      </c>
      <c r="F121" s="5">
        <v>79</v>
      </c>
      <c r="G121" s="5">
        <v>73</v>
      </c>
      <c r="H121" s="5">
        <f t="shared" si="43"/>
        <v>74</v>
      </c>
      <c r="I121" s="5">
        <f t="shared" si="44"/>
        <v>-1</v>
      </c>
      <c r="J121" s="6">
        <f t="shared" si="45"/>
        <v>5.0999999999999996</v>
      </c>
    </row>
    <row r="122" spans="2:10" x14ac:dyDescent="0.3">
      <c r="B122" s="7" t="s">
        <v>15</v>
      </c>
      <c r="C122" s="8">
        <v>43485</v>
      </c>
      <c r="D122" s="15" t="s">
        <v>20</v>
      </c>
      <c r="E122" s="17">
        <f t="shared" si="52"/>
        <v>1.899999999999999</v>
      </c>
      <c r="F122" s="29">
        <v>74</v>
      </c>
      <c r="G122" s="9">
        <v>73</v>
      </c>
      <c r="H122" s="9">
        <f t="shared" si="43"/>
        <v>72</v>
      </c>
      <c r="I122" s="9">
        <f t="shared" si="44"/>
        <v>1</v>
      </c>
      <c r="J122" s="10">
        <f t="shared" si="45"/>
        <v>1.599999999999999</v>
      </c>
    </row>
    <row r="123" spans="2:10" x14ac:dyDescent="0.3">
      <c r="B123" s="19" t="s">
        <v>36</v>
      </c>
      <c r="C123" s="8">
        <v>43485</v>
      </c>
      <c r="D123" s="15" t="s">
        <v>20</v>
      </c>
      <c r="E123" s="9">
        <f t="shared" si="52"/>
        <v>0.29999999999999982</v>
      </c>
      <c r="F123" s="29">
        <v>74</v>
      </c>
      <c r="G123" s="9">
        <v>73</v>
      </c>
      <c r="H123" s="9">
        <f t="shared" si="43"/>
        <v>74</v>
      </c>
      <c r="I123" s="9">
        <f t="shared" si="44"/>
        <v>-1</v>
      </c>
      <c r="J123" s="10">
        <f t="shared" si="45"/>
        <v>0.29999999999999982</v>
      </c>
    </row>
    <row r="124" spans="2:10" x14ac:dyDescent="0.3">
      <c r="B124" s="28" t="s">
        <v>37</v>
      </c>
      <c r="C124" s="8">
        <v>43485</v>
      </c>
      <c r="D124" s="15" t="s">
        <v>20</v>
      </c>
      <c r="E124" s="29">
        <f t="shared" si="52"/>
        <v>8.6000000000000032</v>
      </c>
      <c r="F124" s="29">
        <v>80</v>
      </c>
      <c r="G124" s="9">
        <v>73</v>
      </c>
      <c r="H124" s="9">
        <f t="shared" ref="H124:H126" si="53">F124-ROUND(E124,0)</f>
        <v>71</v>
      </c>
      <c r="I124" s="9">
        <f t="shared" ref="I124:I126" si="54">G124-H124</f>
        <v>2</v>
      </c>
      <c r="J124" s="40">
        <f t="shared" ref="J124:J126" si="55">IF(I124&gt;0, E124-I124*0.3, IF(I124&lt;-3, E124+0.1, E124))</f>
        <v>8.0000000000000036</v>
      </c>
    </row>
    <row r="125" spans="2:10" x14ac:dyDescent="0.3">
      <c r="B125" s="28" t="s">
        <v>8</v>
      </c>
      <c r="C125" s="8">
        <v>43485</v>
      </c>
      <c r="D125" s="15" t="s">
        <v>20</v>
      </c>
      <c r="E125" s="29">
        <f t="shared" si="52"/>
        <v>5.0999999999999996</v>
      </c>
      <c r="F125" s="29">
        <v>75</v>
      </c>
      <c r="G125" s="9">
        <v>73</v>
      </c>
      <c r="H125" s="9">
        <f t="shared" si="53"/>
        <v>70</v>
      </c>
      <c r="I125" s="9">
        <f t="shared" si="54"/>
        <v>3</v>
      </c>
      <c r="J125" s="40">
        <f t="shared" si="55"/>
        <v>4.1999999999999993</v>
      </c>
    </row>
    <row r="126" spans="2:10" x14ac:dyDescent="0.3">
      <c r="B126" s="28" t="s">
        <v>38</v>
      </c>
      <c r="C126" s="8">
        <v>43485</v>
      </c>
      <c r="D126" s="15" t="s">
        <v>20</v>
      </c>
      <c r="E126" s="29">
        <f t="shared" si="52"/>
        <v>12.399999999999999</v>
      </c>
      <c r="F126" s="29">
        <v>86</v>
      </c>
      <c r="G126" s="9">
        <v>73</v>
      </c>
      <c r="H126" s="9">
        <f t="shared" si="53"/>
        <v>74</v>
      </c>
      <c r="I126" s="9">
        <f t="shared" si="54"/>
        <v>-1</v>
      </c>
      <c r="J126" s="40">
        <f t="shared" si="55"/>
        <v>12.399999999999999</v>
      </c>
    </row>
    <row r="127" spans="2:10" x14ac:dyDescent="0.3">
      <c r="B127" s="28" t="s">
        <v>35</v>
      </c>
      <c r="C127" s="8">
        <v>43485</v>
      </c>
      <c r="D127" s="15" t="s">
        <v>20</v>
      </c>
      <c r="E127" s="29">
        <f t="shared" si="52"/>
        <v>3.2</v>
      </c>
      <c r="F127" s="29">
        <v>80</v>
      </c>
      <c r="G127" s="9">
        <v>73</v>
      </c>
      <c r="H127" s="9">
        <f t="shared" ref="H127:H132" si="56">F127-ROUND(E127,0)</f>
        <v>77</v>
      </c>
      <c r="I127" s="9">
        <f t="shared" ref="I127:I132" si="57">G127-H127</f>
        <v>-4</v>
      </c>
      <c r="J127" s="40">
        <f t="shared" ref="J127:J131" si="58">IF(I127&gt;0, E127-I127*0.3, IF(I127&lt;-3, E127+0.1, E127))</f>
        <v>3.3000000000000003</v>
      </c>
    </row>
    <row r="128" spans="2:10" x14ac:dyDescent="0.3">
      <c r="B128" s="28" t="s">
        <v>12</v>
      </c>
      <c r="C128" s="8">
        <v>43485</v>
      </c>
      <c r="D128" s="15" t="s">
        <v>20</v>
      </c>
      <c r="E128" s="29">
        <f t="shared" si="52"/>
        <v>12.5</v>
      </c>
      <c r="F128" s="29">
        <v>85</v>
      </c>
      <c r="G128" s="9">
        <v>73</v>
      </c>
      <c r="H128" s="9">
        <f t="shared" si="56"/>
        <v>72</v>
      </c>
      <c r="I128" s="9">
        <f t="shared" si="57"/>
        <v>1</v>
      </c>
      <c r="J128" s="40">
        <f t="shared" si="58"/>
        <v>12.2</v>
      </c>
    </row>
    <row r="129" spans="2:12" x14ac:dyDescent="0.3">
      <c r="B129" s="28" t="s">
        <v>43</v>
      </c>
      <c r="C129" s="8">
        <v>43485</v>
      </c>
      <c r="D129" s="15" t="s">
        <v>20</v>
      </c>
      <c r="E129" s="29">
        <f t="shared" si="52"/>
        <v>22.500000000000004</v>
      </c>
      <c r="F129" s="29">
        <v>91</v>
      </c>
      <c r="G129" s="9">
        <v>73</v>
      </c>
      <c r="H129" s="9">
        <f t="shared" si="56"/>
        <v>68</v>
      </c>
      <c r="I129" s="9">
        <f t="shared" si="57"/>
        <v>5</v>
      </c>
      <c r="J129" s="40">
        <f t="shared" si="58"/>
        <v>21.000000000000004</v>
      </c>
    </row>
    <row r="130" spans="2:12" x14ac:dyDescent="0.3">
      <c r="B130" s="28" t="s">
        <v>70</v>
      </c>
      <c r="C130" s="8">
        <v>43485</v>
      </c>
      <c r="D130" s="15" t="s">
        <v>20</v>
      </c>
      <c r="E130" s="29">
        <f>J115</f>
        <v>20.100000000000001</v>
      </c>
      <c r="F130" s="29">
        <v>101</v>
      </c>
      <c r="G130" s="9">
        <v>73</v>
      </c>
      <c r="H130" s="9">
        <f t="shared" si="56"/>
        <v>81</v>
      </c>
      <c r="I130" s="9">
        <f t="shared" si="57"/>
        <v>-8</v>
      </c>
      <c r="J130" s="40">
        <f t="shared" si="58"/>
        <v>20.200000000000003</v>
      </c>
    </row>
    <row r="131" spans="2:12" x14ac:dyDescent="0.3">
      <c r="B131" s="28" t="s">
        <v>41</v>
      </c>
      <c r="C131" s="8">
        <v>43485</v>
      </c>
      <c r="D131" s="15" t="s">
        <v>20</v>
      </c>
      <c r="E131" s="29">
        <f>J117</f>
        <v>7.1000000000000005</v>
      </c>
      <c r="F131" s="29">
        <v>85</v>
      </c>
      <c r="G131" s="9">
        <v>73</v>
      </c>
      <c r="H131" s="9">
        <f t="shared" si="56"/>
        <v>78</v>
      </c>
      <c r="I131" s="9">
        <f t="shared" si="57"/>
        <v>-5</v>
      </c>
      <c r="J131" s="40">
        <f t="shared" si="58"/>
        <v>7.2</v>
      </c>
    </row>
    <row r="132" spans="2:12" x14ac:dyDescent="0.3">
      <c r="B132" s="28" t="s">
        <v>57</v>
      </c>
      <c r="C132" s="8">
        <v>43485</v>
      </c>
      <c r="D132" s="15" t="s">
        <v>20</v>
      </c>
      <c r="E132" s="29">
        <f>J65</f>
        <v>36</v>
      </c>
      <c r="F132" s="29">
        <v>132</v>
      </c>
      <c r="G132" s="9">
        <v>73</v>
      </c>
      <c r="H132" s="9">
        <f t="shared" si="56"/>
        <v>96</v>
      </c>
      <c r="I132" s="9">
        <f t="shared" si="57"/>
        <v>-23</v>
      </c>
      <c r="J132" s="40">
        <v>36</v>
      </c>
      <c r="L132" t="s">
        <v>74</v>
      </c>
    </row>
    <row r="133" spans="2:12" x14ac:dyDescent="0.3">
      <c r="B133" s="37" t="s">
        <v>14</v>
      </c>
      <c r="C133" s="4">
        <v>43492</v>
      </c>
      <c r="D133" s="16" t="s">
        <v>13</v>
      </c>
      <c r="E133" s="5">
        <f t="shared" ref="E133:E140" si="59">J121</f>
        <v>5.0999999999999996</v>
      </c>
      <c r="F133" s="18">
        <v>80</v>
      </c>
      <c r="G133" s="18">
        <v>72</v>
      </c>
      <c r="H133" s="5">
        <f>F133-ROUND(E133,0)</f>
        <v>75</v>
      </c>
      <c r="I133" s="5">
        <f>G133-H133</f>
        <v>-3</v>
      </c>
      <c r="J133" s="6">
        <f>IF(I133&gt;0, E133-I133*0.3, IF(I133&lt;-3, E133+0.1, E133))</f>
        <v>5.0999999999999996</v>
      </c>
    </row>
    <row r="134" spans="2:12" x14ac:dyDescent="0.3">
      <c r="B134" s="7" t="s">
        <v>15</v>
      </c>
      <c r="C134" s="8">
        <v>43492</v>
      </c>
      <c r="D134" s="15" t="s">
        <v>13</v>
      </c>
      <c r="E134" s="9">
        <f t="shared" si="59"/>
        <v>1.599999999999999</v>
      </c>
      <c r="F134" s="29">
        <v>77</v>
      </c>
      <c r="G134" s="17">
        <v>72</v>
      </c>
      <c r="H134" s="9">
        <f t="shared" ref="H134:H175" si="60">F134-ROUND(E134,0)</f>
        <v>75</v>
      </c>
      <c r="I134" s="9">
        <f t="shared" ref="I134:I175" si="61">G134-H134</f>
        <v>-3</v>
      </c>
      <c r="J134" s="10">
        <f t="shared" ref="J134:J175" si="62">IF(I134&gt;0, E134-I134*0.3, IF(I134&lt;-3, E134+0.1, E134))</f>
        <v>1.599999999999999</v>
      </c>
    </row>
    <row r="135" spans="2:12" x14ac:dyDescent="0.3">
      <c r="B135" s="28" t="s">
        <v>36</v>
      </c>
      <c r="C135" s="8">
        <v>43492</v>
      </c>
      <c r="D135" s="15" t="s">
        <v>13</v>
      </c>
      <c r="E135" s="9">
        <f t="shared" si="59"/>
        <v>0.29999999999999982</v>
      </c>
      <c r="F135" s="29">
        <v>75</v>
      </c>
      <c r="G135" s="29">
        <v>72</v>
      </c>
      <c r="H135" s="9">
        <f t="shared" ref="H135:H144" si="63">F135-ROUND(E135,0)</f>
        <v>75</v>
      </c>
      <c r="I135" s="9">
        <f t="shared" ref="I135:I144" si="64">G135-H135</f>
        <v>-3</v>
      </c>
      <c r="J135" s="40">
        <f t="shared" ref="J135:J144" si="65">IF(I135&gt;0, E135-I135*0.3, IF(I135&lt;-3, E135+0.1, E135))</f>
        <v>0.29999999999999982</v>
      </c>
    </row>
    <row r="136" spans="2:12" x14ac:dyDescent="0.3">
      <c r="B136" s="28" t="s">
        <v>37</v>
      </c>
      <c r="C136" s="8">
        <v>43492</v>
      </c>
      <c r="D136" s="15" t="s">
        <v>13</v>
      </c>
      <c r="E136" s="9">
        <f t="shared" si="59"/>
        <v>8.0000000000000036</v>
      </c>
      <c r="F136" s="29">
        <v>90</v>
      </c>
      <c r="G136" s="29">
        <v>72</v>
      </c>
      <c r="H136" s="9">
        <f t="shared" si="63"/>
        <v>82</v>
      </c>
      <c r="I136" s="9">
        <f t="shared" si="64"/>
        <v>-10</v>
      </c>
      <c r="J136" s="40">
        <f t="shared" si="65"/>
        <v>8.1000000000000032</v>
      </c>
    </row>
    <row r="137" spans="2:12" x14ac:dyDescent="0.3">
      <c r="B137" s="28" t="s">
        <v>8</v>
      </c>
      <c r="C137" s="8">
        <v>43492</v>
      </c>
      <c r="D137" s="15" t="s">
        <v>13</v>
      </c>
      <c r="E137" s="29">
        <f t="shared" si="59"/>
        <v>4.1999999999999993</v>
      </c>
      <c r="F137" s="29">
        <v>77</v>
      </c>
      <c r="G137" s="29">
        <v>72</v>
      </c>
      <c r="H137" s="9">
        <f t="shared" si="63"/>
        <v>73</v>
      </c>
      <c r="I137" s="9">
        <f t="shared" si="64"/>
        <v>-1</v>
      </c>
      <c r="J137" s="40">
        <f t="shared" si="65"/>
        <v>4.1999999999999993</v>
      </c>
    </row>
    <row r="138" spans="2:12" x14ac:dyDescent="0.3">
      <c r="B138" s="28" t="s">
        <v>38</v>
      </c>
      <c r="C138" s="8">
        <v>43492</v>
      </c>
      <c r="D138" s="15" t="s">
        <v>13</v>
      </c>
      <c r="E138" s="29">
        <f t="shared" si="59"/>
        <v>12.399999999999999</v>
      </c>
      <c r="F138" s="29">
        <v>93</v>
      </c>
      <c r="G138" s="29">
        <v>72</v>
      </c>
      <c r="H138" s="9">
        <f t="shared" ref="H138:H143" si="66">F138-ROUND(E138,0)</f>
        <v>81</v>
      </c>
      <c r="I138" s="9">
        <f t="shared" ref="I138:I143" si="67">G138-H138</f>
        <v>-9</v>
      </c>
      <c r="J138" s="40">
        <f t="shared" ref="J138:J143" si="68">IF(I138&gt;0, E138-I138*0.3, IF(I138&lt;-3, E138+0.1, E138))</f>
        <v>12.499999999999998</v>
      </c>
    </row>
    <row r="139" spans="2:12" x14ac:dyDescent="0.3">
      <c r="B139" s="28" t="s">
        <v>35</v>
      </c>
      <c r="C139" s="8">
        <v>43492</v>
      </c>
      <c r="D139" s="15" t="s">
        <v>13</v>
      </c>
      <c r="E139" s="29">
        <f t="shared" si="59"/>
        <v>3.3000000000000003</v>
      </c>
      <c r="F139" s="29">
        <v>80</v>
      </c>
      <c r="G139" s="29">
        <v>72</v>
      </c>
      <c r="H139" s="9">
        <f t="shared" si="66"/>
        <v>77</v>
      </c>
      <c r="I139" s="9">
        <f t="shared" si="67"/>
        <v>-5</v>
      </c>
      <c r="J139" s="40">
        <f t="shared" si="68"/>
        <v>3.4000000000000004</v>
      </c>
    </row>
    <row r="140" spans="2:12" x14ac:dyDescent="0.3">
      <c r="B140" s="28" t="s">
        <v>12</v>
      </c>
      <c r="C140" s="8">
        <v>43492</v>
      </c>
      <c r="D140" s="15" t="s">
        <v>13</v>
      </c>
      <c r="E140" s="29">
        <f t="shared" si="59"/>
        <v>12.2</v>
      </c>
      <c r="F140" s="29">
        <v>96</v>
      </c>
      <c r="G140" s="29">
        <v>72</v>
      </c>
      <c r="H140" s="9">
        <f t="shared" si="66"/>
        <v>84</v>
      </c>
      <c r="I140" s="9">
        <f t="shared" si="67"/>
        <v>-12</v>
      </c>
      <c r="J140" s="40">
        <f t="shared" si="68"/>
        <v>12.299999999999999</v>
      </c>
    </row>
    <row r="141" spans="2:12" x14ac:dyDescent="0.3">
      <c r="B141" s="28" t="s">
        <v>41</v>
      </c>
      <c r="C141" s="8">
        <v>43492</v>
      </c>
      <c r="D141" s="15" t="s">
        <v>13</v>
      </c>
      <c r="E141" s="29">
        <f>J131</f>
        <v>7.2</v>
      </c>
      <c r="F141" s="29">
        <v>83</v>
      </c>
      <c r="G141" s="29">
        <v>72</v>
      </c>
      <c r="H141" s="9">
        <f t="shared" si="66"/>
        <v>76</v>
      </c>
      <c r="I141" s="9">
        <f t="shared" si="67"/>
        <v>-4</v>
      </c>
      <c r="J141" s="40">
        <f t="shared" si="68"/>
        <v>7.3</v>
      </c>
    </row>
    <row r="142" spans="2:12" x14ac:dyDescent="0.3">
      <c r="B142" s="28" t="s">
        <v>40</v>
      </c>
      <c r="C142" s="8">
        <v>43492</v>
      </c>
      <c r="D142" s="15" t="s">
        <v>13</v>
      </c>
      <c r="E142" s="29">
        <f>J116</f>
        <v>13.799999999999999</v>
      </c>
      <c r="F142" s="29">
        <v>89</v>
      </c>
      <c r="G142" s="29">
        <v>72</v>
      </c>
      <c r="H142" s="9">
        <f t="shared" si="66"/>
        <v>75</v>
      </c>
      <c r="I142" s="9">
        <f t="shared" si="67"/>
        <v>-3</v>
      </c>
      <c r="J142" s="40">
        <f t="shared" si="68"/>
        <v>13.799999999999999</v>
      </c>
    </row>
    <row r="143" spans="2:12" x14ac:dyDescent="0.3">
      <c r="B143" s="7" t="s">
        <v>71</v>
      </c>
      <c r="C143" s="8">
        <v>43492</v>
      </c>
      <c r="D143" s="15" t="s">
        <v>13</v>
      </c>
      <c r="E143" s="29">
        <f>J118</f>
        <v>5.6</v>
      </c>
      <c r="F143" s="29">
        <v>78</v>
      </c>
      <c r="G143" s="29">
        <v>72</v>
      </c>
      <c r="H143" s="9">
        <f t="shared" si="66"/>
        <v>72</v>
      </c>
      <c r="I143" s="9">
        <f t="shared" si="67"/>
        <v>0</v>
      </c>
      <c r="J143" s="40">
        <f t="shared" si="68"/>
        <v>5.6</v>
      </c>
    </row>
    <row r="144" spans="2:12" x14ac:dyDescent="0.3">
      <c r="B144" s="31" t="s">
        <v>71</v>
      </c>
      <c r="C144" s="32">
        <v>43492</v>
      </c>
      <c r="D144" s="33" t="s">
        <v>13</v>
      </c>
      <c r="E144" s="35">
        <f>J119</f>
        <v>11.299999999999999</v>
      </c>
      <c r="F144" s="35">
        <v>86</v>
      </c>
      <c r="G144" s="35">
        <v>72</v>
      </c>
      <c r="H144" s="34">
        <f t="shared" si="63"/>
        <v>75</v>
      </c>
      <c r="I144" s="34">
        <f t="shared" si="64"/>
        <v>-3</v>
      </c>
      <c r="J144" s="41">
        <f t="shared" si="65"/>
        <v>11.299999999999999</v>
      </c>
    </row>
    <row r="145" spans="2:12" x14ac:dyDescent="0.3">
      <c r="B145" s="37" t="s">
        <v>14</v>
      </c>
      <c r="C145" s="1">
        <v>43499</v>
      </c>
      <c r="D145" s="15" t="s">
        <v>21</v>
      </c>
      <c r="E145">
        <f t="shared" ref="E145:E151" si="69">J133</f>
        <v>5.0999999999999996</v>
      </c>
      <c r="F145" s="29">
        <v>79</v>
      </c>
      <c r="G145" s="17">
        <v>72</v>
      </c>
      <c r="H145" s="17">
        <f t="shared" si="60"/>
        <v>74</v>
      </c>
      <c r="I145" s="29">
        <f t="shared" si="61"/>
        <v>-2</v>
      </c>
      <c r="J145" s="30">
        <f t="shared" si="62"/>
        <v>5.0999999999999996</v>
      </c>
    </row>
    <row r="146" spans="2:12" x14ac:dyDescent="0.3">
      <c r="B146" s="7" t="s">
        <v>15</v>
      </c>
      <c r="C146" s="1">
        <v>43499</v>
      </c>
      <c r="D146" s="15" t="s">
        <v>21</v>
      </c>
      <c r="E146">
        <f t="shared" si="69"/>
        <v>1.599999999999999</v>
      </c>
      <c r="F146" s="29">
        <v>73</v>
      </c>
      <c r="G146" s="17">
        <v>72</v>
      </c>
      <c r="H146" s="17">
        <f t="shared" si="60"/>
        <v>71</v>
      </c>
      <c r="I146" s="29">
        <f t="shared" si="61"/>
        <v>1</v>
      </c>
      <c r="J146" s="30">
        <f t="shared" si="62"/>
        <v>1.2999999999999989</v>
      </c>
    </row>
    <row r="147" spans="2:12" x14ac:dyDescent="0.3">
      <c r="B147" s="28" t="s">
        <v>36</v>
      </c>
      <c r="C147" s="1">
        <v>43499</v>
      </c>
      <c r="D147" s="15" t="s">
        <v>21</v>
      </c>
      <c r="E147">
        <f t="shared" si="69"/>
        <v>0.29999999999999982</v>
      </c>
      <c r="F147" s="29">
        <v>74</v>
      </c>
      <c r="G147" s="29">
        <v>72</v>
      </c>
      <c r="H147" s="29">
        <f t="shared" ref="H147:H149" si="70">F147-ROUND(E147,0)</f>
        <v>74</v>
      </c>
      <c r="I147" s="29">
        <f t="shared" ref="I147:I149" si="71">G147-H147</f>
        <v>-2</v>
      </c>
      <c r="J147" s="30">
        <f t="shared" ref="J147:J149" si="72">IF(I147&gt;0, E147-I147*0.3, IF(I147&lt;-3, E147+0.1, E147))</f>
        <v>0.29999999999999982</v>
      </c>
    </row>
    <row r="148" spans="2:12" x14ac:dyDescent="0.3">
      <c r="B148" s="28" t="s">
        <v>37</v>
      </c>
      <c r="C148" s="1">
        <v>43499</v>
      </c>
      <c r="D148" s="15" t="s">
        <v>21</v>
      </c>
      <c r="E148">
        <f t="shared" si="69"/>
        <v>8.1000000000000032</v>
      </c>
      <c r="F148" s="29">
        <v>77</v>
      </c>
      <c r="G148" s="29">
        <v>72</v>
      </c>
      <c r="H148" s="29">
        <f t="shared" si="70"/>
        <v>69</v>
      </c>
      <c r="I148" s="29">
        <f t="shared" si="71"/>
        <v>3</v>
      </c>
      <c r="J148" s="30">
        <f t="shared" si="72"/>
        <v>7.2000000000000028</v>
      </c>
    </row>
    <row r="149" spans="2:12" x14ac:dyDescent="0.3">
      <c r="B149" s="28" t="s">
        <v>8</v>
      </c>
      <c r="C149" s="1">
        <v>43499</v>
      </c>
      <c r="D149" s="15" t="s">
        <v>21</v>
      </c>
      <c r="E149">
        <f t="shared" si="69"/>
        <v>4.1999999999999993</v>
      </c>
      <c r="F149" s="29">
        <v>75</v>
      </c>
      <c r="G149" s="29">
        <v>72</v>
      </c>
      <c r="H149" s="29">
        <f t="shared" si="70"/>
        <v>71</v>
      </c>
      <c r="I149" s="29">
        <f t="shared" si="71"/>
        <v>1</v>
      </c>
      <c r="J149" s="30">
        <f t="shared" si="72"/>
        <v>3.8999999999999995</v>
      </c>
    </row>
    <row r="150" spans="2:12" x14ac:dyDescent="0.3">
      <c r="B150" s="28" t="s">
        <v>38</v>
      </c>
      <c r="C150" s="1">
        <v>43499</v>
      </c>
      <c r="D150" s="15" t="s">
        <v>21</v>
      </c>
      <c r="E150">
        <f t="shared" si="69"/>
        <v>12.499999999999998</v>
      </c>
      <c r="F150" s="29">
        <v>88</v>
      </c>
      <c r="G150" s="29">
        <v>72</v>
      </c>
      <c r="H150" s="29">
        <f t="shared" ref="H150:H156" si="73">F150-ROUND(E150,0)</f>
        <v>75</v>
      </c>
      <c r="I150" s="29">
        <f t="shared" ref="I150:I156" si="74">G150-H150</f>
        <v>-3</v>
      </c>
      <c r="J150" s="30">
        <f t="shared" ref="J150:J156" si="75">IF(I150&gt;0, E150-I150*0.3, IF(I150&lt;-3, E150+0.1, E150))</f>
        <v>12.499999999999998</v>
      </c>
    </row>
    <row r="151" spans="2:12" x14ac:dyDescent="0.3">
      <c r="B151" s="28" t="s">
        <v>35</v>
      </c>
      <c r="C151" s="1">
        <v>43499</v>
      </c>
      <c r="D151" s="15" t="s">
        <v>21</v>
      </c>
      <c r="E151">
        <f t="shared" si="69"/>
        <v>3.4000000000000004</v>
      </c>
      <c r="F151" s="29">
        <v>72</v>
      </c>
      <c r="G151" s="29">
        <v>72</v>
      </c>
      <c r="H151" s="29">
        <f t="shared" si="73"/>
        <v>69</v>
      </c>
      <c r="I151" s="29">
        <f t="shared" si="74"/>
        <v>3</v>
      </c>
      <c r="J151" s="30">
        <f t="shared" si="75"/>
        <v>2.5000000000000004</v>
      </c>
    </row>
    <row r="152" spans="2:12" x14ac:dyDescent="0.3">
      <c r="B152" s="28" t="s">
        <v>40</v>
      </c>
      <c r="C152" s="1">
        <v>43499</v>
      </c>
      <c r="D152" s="15" t="s">
        <v>21</v>
      </c>
      <c r="E152">
        <f>J142</f>
        <v>13.799999999999999</v>
      </c>
      <c r="F152" s="29">
        <v>86</v>
      </c>
      <c r="G152" s="29">
        <v>72</v>
      </c>
      <c r="H152" s="29">
        <f t="shared" si="73"/>
        <v>72</v>
      </c>
      <c r="I152" s="29">
        <f t="shared" si="74"/>
        <v>0</v>
      </c>
      <c r="J152" s="30">
        <f t="shared" si="75"/>
        <v>13.799999999999999</v>
      </c>
    </row>
    <row r="153" spans="2:12" x14ac:dyDescent="0.3">
      <c r="B153" s="7" t="s">
        <v>71</v>
      </c>
      <c r="C153" s="1">
        <v>43499</v>
      </c>
      <c r="D153" s="15" t="s">
        <v>21</v>
      </c>
      <c r="E153">
        <f>J143</f>
        <v>5.6</v>
      </c>
      <c r="F153" s="29">
        <v>80</v>
      </c>
      <c r="G153" s="29">
        <v>72</v>
      </c>
      <c r="H153" s="29">
        <f t="shared" si="73"/>
        <v>74</v>
      </c>
      <c r="I153" s="29">
        <f t="shared" si="74"/>
        <v>-2</v>
      </c>
      <c r="J153" s="30">
        <f t="shared" si="75"/>
        <v>5.6</v>
      </c>
    </row>
    <row r="154" spans="2:12" x14ac:dyDescent="0.3">
      <c r="B154" s="28" t="s">
        <v>71</v>
      </c>
      <c r="C154" s="1">
        <v>43499</v>
      </c>
      <c r="D154" s="15" t="s">
        <v>21</v>
      </c>
      <c r="E154">
        <f>J144</f>
        <v>11.299999999999999</v>
      </c>
      <c r="F154" s="29">
        <v>86</v>
      </c>
      <c r="G154" s="29">
        <v>72</v>
      </c>
      <c r="H154" s="29">
        <f t="shared" si="73"/>
        <v>75</v>
      </c>
      <c r="I154" s="29">
        <f t="shared" si="74"/>
        <v>-3</v>
      </c>
      <c r="J154" s="30">
        <f t="shared" si="75"/>
        <v>11.299999999999999</v>
      </c>
    </row>
    <row r="155" spans="2:12" x14ac:dyDescent="0.3">
      <c r="B155" s="28" t="s">
        <v>70</v>
      </c>
      <c r="C155" s="1">
        <v>43499</v>
      </c>
      <c r="D155" s="15" t="s">
        <v>21</v>
      </c>
      <c r="E155">
        <f>J130</f>
        <v>20.200000000000003</v>
      </c>
      <c r="F155" s="29">
        <v>92</v>
      </c>
      <c r="G155" s="29">
        <v>72</v>
      </c>
      <c r="H155" s="29">
        <f t="shared" si="73"/>
        <v>72</v>
      </c>
      <c r="I155" s="29">
        <f t="shared" si="74"/>
        <v>0</v>
      </c>
      <c r="J155" s="30">
        <f t="shared" si="75"/>
        <v>20.200000000000003</v>
      </c>
    </row>
    <row r="156" spans="2:12" x14ac:dyDescent="0.3">
      <c r="B156" s="28" t="s">
        <v>43</v>
      </c>
      <c r="C156" s="1">
        <v>43499</v>
      </c>
      <c r="D156" s="15" t="s">
        <v>21</v>
      </c>
      <c r="E156">
        <f>J129</f>
        <v>21.000000000000004</v>
      </c>
      <c r="F156" s="29">
        <v>91</v>
      </c>
      <c r="G156" s="29">
        <v>72</v>
      </c>
      <c r="H156" s="29">
        <f t="shared" si="73"/>
        <v>70</v>
      </c>
      <c r="I156" s="29">
        <f t="shared" si="74"/>
        <v>2</v>
      </c>
      <c r="J156" s="30">
        <f t="shared" si="75"/>
        <v>20.400000000000002</v>
      </c>
    </row>
    <row r="157" spans="2:12" x14ac:dyDescent="0.3">
      <c r="B157" s="28" t="s">
        <v>57</v>
      </c>
      <c r="C157" s="1">
        <v>43499</v>
      </c>
      <c r="D157" s="15" t="s">
        <v>21</v>
      </c>
      <c r="E157">
        <f>J132</f>
        <v>36</v>
      </c>
      <c r="F157" s="29">
        <v>123</v>
      </c>
      <c r="G157" s="17">
        <v>72</v>
      </c>
      <c r="H157" s="29">
        <f t="shared" ref="H157" si="76">F157-ROUND(E157,0)</f>
        <v>87</v>
      </c>
      <c r="I157" s="29">
        <f t="shared" ref="I157" si="77">G157-H157</f>
        <v>-15</v>
      </c>
      <c r="J157" s="30">
        <v>36</v>
      </c>
      <c r="L157" t="s">
        <v>74</v>
      </c>
    </row>
    <row r="158" spans="2:12" x14ac:dyDescent="0.3">
      <c r="B158" s="28" t="s">
        <v>44</v>
      </c>
      <c r="C158" s="1">
        <v>43499</v>
      </c>
      <c r="D158" s="15" t="s">
        <v>21</v>
      </c>
      <c r="E158">
        <f>J120</f>
        <v>19.600000000000001</v>
      </c>
      <c r="F158" s="52" t="s">
        <v>45</v>
      </c>
      <c r="G158" s="17">
        <v>72</v>
      </c>
      <c r="H158" s="52" t="s">
        <v>46</v>
      </c>
      <c r="I158" s="52" t="s">
        <v>46</v>
      </c>
      <c r="J158" s="30">
        <f>E158+0.1</f>
        <v>19.700000000000003</v>
      </c>
    </row>
    <row r="159" spans="2:12" x14ac:dyDescent="0.3">
      <c r="B159" s="28" t="s">
        <v>76</v>
      </c>
      <c r="C159" s="1">
        <v>43499</v>
      </c>
      <c r="D159" s="15" t="s">
        <v>21</v>
      </c>
      <c r="E159">
        <v>36</v>
      </c>
      <c r="F159" s="52" t="s">
        <v>45</v>
      </c>
      <c r="G159" s="17">
        <v>72</v>
      </c>
      <c r="H159" s="52" t="s">
        <v>46</v>
      </c>
      <c r="I159" s="52" t="s">
        <v>46</v>
      </c>
      <c r="J159" s="30">
        <v>36</v>
      </c>
      <c r="L159" t="s">
        <v>74</v>
      </c>
    </row>
    <row r="160" spans="2:12" x14ac:dyDescent="0.3">
      <c r="B160" s="31" t="s">
        <v>75</v>
      </c>
      <c r="C160" s="32">
        <v>43499</v>
      </c>
      <c r="D160" s="33" t="s">
        <v>21</v>
      </c>
      <c r="E160" s="34">
        <v>36</v>
      </c>
      <c r="F160" s="54" t="s">
        <v>45</v>
      </c>
      <c r="G160" s="35">
        <v>72</v>
      </c>
      <c r="H160" s="54" t="s">
        <v>46</v>
      </c>
      <c r="I160" s="54" t="s">
        <v>46</v>
      </c>
      <c r="J160" s="36">
        <v>36</v>
      </c>
      <c r="L160" t="s">
        <v>74</v>
      </c>
    </row>
    <row r="161" spans="2:10" x14ac:dyDescent="0.3">
      <c r="B161" s="37" t="s">
        <v>14</v>
      </c>
      <c r="C161" s="1">
        <v>43506</v>
      </c>
      <c r="D161" s="15" t="s">
        <v>25</v>
      </c>
      <c r="E161">
        <f>J145</f>
        <v>5.0999999999999996</v>
      </c>
      <c r="F161" s="29">
        <v>80</v>
      </c>
      <c r="G161" s="17">
        <v>72</v>
      </c>
      <c r="H161" s="17">
        <f t="shared" si="60"/>
        <v>75</v>
      </c>
      <c r="I161" s="29">
        <f t="shared" si="61"/>
        <v>-3</v>
      </c>
      <c r="J161" s="30">
        <f t="shared" si="62"/>
        <v>5.0999999999999996</v>
      </c>
    </row>
    <row r="162" spans="2:10" x14ac:dyDescent="0.3">
      <c r="B162" s="7" t="s">
        <v>15</v>
      </c>
      <c r="C162" s="1">
        <v>43506</v>
      </c>
      <c r="D162" s="15" t="s">
        <v>25</v>
      </c>
      <c r="E162">
        <f t="shared" ref="E162:E167" si="78">J146</f>
        <v>1.2999999999999989</v>
      </c>
      <c r="F162" s="29">
        <v>81</v>
      </c>
      <c r="G162" s="17">
        <v>72</v>
      </c>
      <c r="H162" s="17">
        <f t="shared" si="60"/>
        <v>80</v>
      </c>
      <c r="I162" s="29">
        <f t="shared" si="61"/>
        <v>-8</v>
      </c>
      <c r="J162" s="30">
        <f t="shared" si="62"/>
        <v>1.399999999999999</v>
      </c>
    </row>
    <row r="163" spans="2:10" x14ac:dyDescent="0.3">
      <c r="B163" s="28" t="s">
        <v>36</v>
      </c>
      <c r="C163" s="1">
        <v>43506</v>
      </c>
      <c r="D163" s="15" t="s">
        <v>25</v>
      </c>
      <c r="E163">
        <f t="shared" si="78"/>
        <v>0.29999999999999982</v>
      </c>
      <c r="F163" s="29">
        <v>75</v>
      </c>
      <c r="G163" s="29">
        <v>72</v>
      </c>
      <c r="H163" s="29">
        <f t="shared" ref="H163:H171" si="79">F163-ROUND(E163,0)</f>
        <v>75</v>
      </c>
      <c r="I163" s="29">
        <f t="shared" ref="I163:I171" si="80">G163-H163</f>
        <v>-3</v>
      </c>
      <c r="J163" s="30">
        <f t="shared" ref="J163:J171" si="81">IF(I163&gt;0, E163-I163*0.3, IF(I163&lt;-3, E163+0.1, E163))</f>
        <v>0.29999999999999982</v>
      </c>
    </row>
    <row r="164" spans="2:10" x14ac:dyDescent="0.3">
      <c r="B164" s="28" t="s">
        <v>37</v>
      </c>
      <c r="C164" s="1">
        <v>43506</v>
      </c>
      <c r="D164" s="15" t="s">
        <v>25</v>
      </c>
      <c r="E164">
        <f t="shared" si="78"/>
        <v>7.2000000000000028</v>
      </c>
      <c r="F164" s="29">
        <v>73</v>
      </c>
      <c r="G164" s="29">
        <v>72</v>
      </c>
      <c r="H164" s="29">
        <f t="shared" si="79"/>
        <v>66</v>
      </c>
      <c r="I164" s="29">
        <f t="shared" si="80"/>
        <v>6</v>
      </c>
      <c r="J164" s="30">
        <f t="shared" si="81"/>
        <v>5.400000000000003</v>
      </c>
    </row>
    <row r="165" spans="2:10" x14ac:dyDescent="0.3">
      <c r="B165" s="28" t="s">
        <v>8</v>
      </c>
      <c r="C165" s="1">
        <v>43506</v>
      </c>
      <c r="D165" s="15" t="s">
        <v>25</v>
      </c>
      <c r="E165">
        <f t="shared" si="78"/>
        <v>3.8999999999999995</v>
      </c>
      <c r="F165" s="29">
        <v>86</v>
      </c>
      <c r="G165" s="29">
        <v>72</v>
      </c>
      <c r="H165" s="29">
        <f t="shared" si="79"/>
        <v>82</v>
      </c>
      <c r="I165" s="29">
        <f t="shared" si="80"/>
        <v>-10</v>
      </c>
      <c r="J165" s="30">
        <f t="shared" si="81"/>
        <v>3.9999999999999996</v>
      </c>
    </row>
    <row r="166" spans="2:10" x14ac:dyDescent="0.3">
      <c r="B166" s="28" t="s">
        <v>38</v>
      </c>
      <c r="C166" s="1">
        <v>43506</v>
      </c>
      <c r="D166" s="15" t="s">
        <v>25</v>
      </c>
      <c r="E166">
        <f t="shared" si="78"/>
        <v>12.499999999999998</v>
      </c>
      <c r="F166" s="29">
        <v>93</v>
      </c>
      <c r="G166" s="29">
        <v>72</v>
      </c>
      <c r="H166" s="29">
        <f t="shared" ref="H166:H169" si="82">F166-ROUND(E166,0)</f>
        <v>80</v>
      </c>
      <c r="I166" s="29">
        <f t="shared" ref="I166:I169" si="83">G166-H166</f>
        <v>-8</v>
      </c>
      <c r="J166" s="30">
        <f t="shared" ref="J166:J169" si="84">IF(I166&gt;0, E166-I166*0.3, IF(I166&lt;-3, E166+0.1, E166))</f>
        <v>12.599999999999998</v>
      </c>
    </row>
    <row r="167" spans="2:10" x14ac:dyDescent="0.3">
      <c r="B167" s="28" t="s">
        <v>35</v>
      </c>
      <c r="C167" s="1">
        <v>43506</v>
      </c>
      <c r="D167" s="15" t="s">
        <v>25</v>
      </c>
      <c r="E167">
        <f t="shared" si="78"/>
        <v>2.5000000000000004</v>
      </c>
      <c r="F167" s="29">
        <v>73</v>
      </c>
      <c r="G167" s="29">
        <v>72</v>
      </c>
      <c r="H167" s="29">
        <f t="shared" si="82"/>
        <v>70</v>
      </c>
      <c r="I167" s="29">
        <f t="shared" si="83"/>
        <v>2</v>
      </c>
      <c r="J167" s="30">
        <f t="shared" si="84"/>
        <v>1.9000000000000004</v>
      </c>
    </row>
    <row r="168" spans="2:10" x14ac:dyDescent="0.3">
      <c r="B168" s="7" t="s">
        <v>71</v>
      </c>
      <c r="C168" s="1">
        <v>43506</v>
      </c>
      <c r="D168" s="15" t="s">
        <v>25</v>
      </c>
      <c r="E168">
        <f>J153</f>
        <v>5.6</v>
      </c>
      <c r="F168" s="29">
        <v>79</v>
      </c>
      <c r="G168" s="29">
        <v>72</v>
      </c>
      <c r="H168" s="29">
        <f t="shared" si="82"/>
        <v>73</v>
      </c>
      <c r="I168" s="29">
        <f t="shared" si="83"/>
        <v>-1</v>
      </c>
      <c r="J168" s="30">
        <f t="shared" si="84"/>
        <v>5.6</v>
      </c>
    </row>
    <row r="169" spans="2:10" x14ac:dyDescent="0.3">
      <c r="B169" s="28" t="s">
        <v>71</v>
      </c>
      <c r="C169" s="1">
        <v>43506</v>
      </c>
      <c r="D169" s="15" t="s">
        <v>25</v>
      </c>
      <c r="E169">
        <f>J154</f>
        <v>11.299999999999999</v>
      </c>
      <c r="F169" s="29">
        <v>91</v>
      </c>
      <c r="G169" s="29">
        <v>72</v>
      </c>
      <c r="H169" s="29">
        <f t="shared" si="82"/>
        <v>80</v>
      </c>
      <c r="I169" s="29">
        <f t="shared" si="83"/>
        <v>-8</v>
      </c>
      <c r="J169" s="30">
        <f t="shared" si="84"/>
        <v>11.399999999999999</v>
      </c>
    </row>
    <row r="170" spans="2:10" x14ac:dyDescent="0.3">
      <c r="B170" s="28" t="s">
        <v>12</v>
      </c>
      <c r="C170" s="1">
        <v>43506</v>
      </c>
      <c r="D170" s="15" t="s">
        <v>25</v>
      </c>
      <c r="E170">
        <f>J140</f>
        <v>12.299999999999999</v>
      </c>
      <c r="F170" s="29">
        <v>84</v>
      </c>
      <c r="G170" s="29">
        <v>72</v>
      </c>
      <c r="H170" s="29">
        <f t="shared" si="79"/>
        <v>72</v>
      </c>
      <c r="I170" s="29">
        <f t="shared" si="80"/>
        <v>0</v>
      </c>
      <c r="J170" s="30">
        <f t="shared" si="81"/>
        <v>12.299999999999999</v>
      </c>
    </row>
    <row r="171" spans="2:10" x14ac:dyDescent="0.3">
      <c r="B171" s="28" t="s">
        <v>52</v>
      </c>
      <c r="C171" s="1">
        <v>43506</v>
      </c>
      <c r="D171" s="15" t="s">
        <v>25</v>
      </c>
      <c r="E171">
        <f>J51</f>
        <v>10.5</v>
      </c>
      <c r="F171" s="29">
        <v>94</v>
      </c>
      <c r="G171" s="29">
        <v>72</v>
      </c>
      <c r="H171" s="29">
        <f t="shared" si="79"/>
        <v>83</v>
      </c>
      <c r="I171" s="29">
        <f t="shared" si="80"/>
        <v>-11</v>
      </c>
      <c r="J171" s="30">
        <f t="shared" si="81"/>
        <v>10.6</v>
      </c>
    </row>
    <row r="172" spans="2:10" x14ac:dyDescent="0.3">
      <c r="B172" s="37" t="s">
        <v>14</v>
      </c>
      <c r="C172" s="42">
        <v>43513</v>
      </c>
      <c r="D172" s="38" t="s">
        <v>54</v>
      </c>
      <c r="E172" s="38">
        <f>J161</f>
        <v>5.0999999999999996</v>
      </c>
      <c r="F172" s="38">
        <v>78</v>
      </c>
      <c r="G172" s="38">
        <v>72</v>
      </c>
      <c r="H172" s="38">
        <f t="shared" si="60"/>
        <v>73</v>
      </c>
      <c r="I172" s="38">
        <f t="shared" si="61"/>
        <v>-1</v>
      </c>
      <c r="J172" s="39">
        <f t="shared" si="62"/>
        <v>5.0999999999999996</v>
      </c>
    </row>
    <row r="173" spans="2:10" x14ac:dyDescent="0.3">
      <c r="B173" s="7" t="s">
        <v>15</v>
      </c>
      <c r="C173" s="8">
        <v>43513</v>
      </c>
      <c r="D173" s="9" t="s">
        <v>54</v>
      </c>
      <c r="E173" s="9">
        <f>J162</f>
        <v>1.399999999999999</v>
      </c>
      <c r="F173" s="29">
        <v>78</v>
      </c>
      <c r="G173" s="9">
        <v>72</v>
      </c>
      <c r="H173" s="9">
        <f t="shared" ref="H173" si="85">F173-ROUND(E173,0)</f>
        <v>77</v>
      </c>
      <c r="I173" s="9">
        <f t="shared" ref="I173" si="86">G173-H173</f>
        <v>-5</v>
      </c>
      <c r="J173" s="40">
        <f t="shared" ref="J173" si="87">IF(I173&gt;0, E173-I173*0.3, IF(I173&lt;-3, E173+0.1, E173))</f>
        <v>1.4999999999999991</v>
      </c>
    </row>
    <row r="174" spans="2:10" x14ac:dyDescent="0.3">
      <c r="B174" s="28" t="s">
        <v>36</v>
      </c>
      <c r="C174" s="8">
        <v>43513</v>
      </c>
      <c r="D174" s="9" t="s">
        <v>54</v>
      </c>
      <c r="E174" s="9">
        <f>J163</f>
        <v>0.29999999999999982</v>
      </c>
      <c r="F174" s="29">
        <v>74</v>
      </c>
      <c r="G174" s="9">
        <v>72</v>
      </c>
      <c r="H174" s="9">
        <f t="shared" si="60"/>
        <v>74</v>
      </c>
      <c r="I174" s="9">
        <f t="shared" si="61"/>
        <v>-2</v>
      </c>
      <c r="J174" s="40">
        <f t="shared" si="62"/>
        <v>0.29999999999999982</v>
      </c>
    </row>
    <row r="175" spans="2:10" x14ac:dyDescent="0.3">
      <c r="B175" s="28" t="s">
        <v>37</v>
      </c>
      <c r="C175" s="8">
        <v>43513</v>
      </c>
      <c r="D175" s="9" t="s">
        <v>54</v>
      </c>
      <c r="E175" s="17">
        <f>J164</f>
        <v>5.400000000000003</v>
      </c>
      <c r="F175" s="17">
        <v>79</v>
      </c>
      <c r="G175" s="9">
        <v>72</v>
      </c>
      <c r="H175" s="9">
        <f t="shared" si="60"/>
        <v>74</v>
      </c>
      <c r="I175" s="9">
        <f t="shared" si="61"/>
        <v>-2</v>
      </c>
      <c r="J175" s="40">
        <f t="shared" si="62"/>
        <v>5.400000000000003</v>
      </c>
    </row>
    <row r="176" spans="2:10" x14ac:dyDescent="0.3">
      <c r="B176" s="28" t="s">
        <v>41</v>
      </c>
      <c r="C176" s="8">
        <v>43513</v>
      </c>
      <c r="D176" s="9" t="s">
        <v>54</v>
      </c>
      <c r="E176" s="29">
        <f>J141</f>
        <v>7.3</v>
      </c>
      <c r="F176" s="29">
        <v>80</v>
      </c>
      <c r="G176" s="9">
        <v>72</v>
      </c>
      <c r="H176" s="9">
        <f t="shared" ref="H176:H179" si="88">F176-ROUND(E176,0)</f>
        <v>73</v>
      </c>
      <c r="I176" s="9">
        <f t="shared" ref="I176:I179" si="89">G176-H176</f>
        <v>-1</v>
      </c>
      <c r="J176" s="40">
        <f t="shared" ref="J176:J179" si="90">IF(I176&gt;0, E176-I176*0.3, IF(I176&lt;-3, E176+0.1, E176))</f>
        <v>7.3</v>
      </c>
    </row>
    <row r="177" spans="2:10" x14ac:dyDescent="0.3">
      <c r="B177" s="28" t="s">
        <v>43</v>
      </c>
      <c r="C177" s="8">
        <v>43513</v>
      </c>
      <c r="D177" s="9" t="s">
        <v>54</v>
      </c>
      <c r="E177" s="29">
        <f>J156</f>
        <v>20.400000000000002</v>
      </c>
      <c r="F177" s="29">
        <v>90</v>
      </c>
      <c r="G177" s="9">
        <v>72</v>
      </c>
      <c r="H177" s="9">
        <f t="shared" si="88"/>
        <v>70</v>
      </c>
      <c r="I177" s="9">
        <f t="shared" si="89"/>
        <v>2</v>
      </c>
      <c r="J177" s="40">
        <f t="shared" si="90"/>
        <v>19.8</v>
      </c>
    </row>
    <row r="178" spans="2:10" x14ac:dyDescent="0.3">
      <c r="B178" s="28" t="s">
        <v>44</v>
      </c>
      <c r="C178" s="8">
        <v>43513</v>
      </c>
      <c r="D178" s="9" t="s">
        <v>54</v>
      </c>
      <c r="E178" s="29">
        <f>J158</f>
        <v>19.700000000000003</v>
      </c>
      <c r="F178" s="29">
        <v>122</v>
      </c>
      <c r="G178" s="9">
        <v>72</v>
      </c>
      <c r="H178" s="9">
        <f t="shared" si="88"/>
        <v>102</v>
      </c>
      <c r="I178" s="9">
        <f t="shared" si="89"/>
        <v>-30</v>
      </c>
      <c r="J178" s="40">
        <f t="shared" si="90"/>
        <v>19.800000000000004</v>
      </c>
    </row>
    <row r="179" spans="2:10" x14ac:dyDescent="0.3">
      <c r="B179" s="7" t="s">
        <v>70</v>
      </c>
      <c r="C179" s="8">
        <v>43513</v>
      </c>
      <c r="D179" s="9" t="s">
        <v>54</v>
      </c>
      <c r="E179" s="29">
        <f>J155</f>
        <v>20.200000000000003</v>
      </c>
      <c r="F179" s="29">
        <v>98</v>
      </c>
      <c r="G179" s="9">
        <v>72</v>
      </c>
      <c r="H179" s="9">
        <f t="shared" si="88"/>
        <v>78</v>
      </c>
      <c r="I179" s="9">
        <f t="shared" si="89"/>
        <v>-6</v>
      </c>
      <c r="J179" s="40">
        <f t="shared" si="90"/>
        <v>20.300000000000004</v>
      </c>
    </row>
    <row r="180" spans="2:10" x14ac:dyDescent="0.3">
      <c r="B180" s="37" t="s">
        <v>14</v>
      </c>
      <c r="C180" s="42">
        <v>43520</v>
      </c>
      <c r="D180" s="18" t="s">
        <v>32</v>
      </c>
      <c r="E180" s="38">
        <f>J172</f>
        <v>5.0999999999999996</v>
      </c>
      <c r="F180" s="18">
        <v>82</v>
      </c>
      <c r="G180" s="38">
        <v>72</v>
      </c>
      <c r="H180" s="38">
        <f t="shared" ref="H180:H181" si="91">F180-ROUND(E180,0)</f>
        <v>77</v>
      </c>
      <c r="I180" s="38">
        <f t="shared" ref="I180:I181" si="92">G180-H180</f>
        <v>-5</v>
      </c>
      <c r="J180" s="39">
        <f t="shared" ref="J180:J181" si="93">IF(I180&gt;0, E180-I180*0.3, IF(I180&lt;-3, E180+0.1, E180))</f>
        <v>5.1999999999999993</v>
      </c>
    </row>
    <row r="181" spans="2:10" x14ac:dyDescent="0.3">
      <c r="B181" s="7" t="s">
        <v>15</v>
      </c>
      <c r="C181" s="8">
        <v>43520</v>
      </c>
      <c r="D181" s="29" t="s">
        <v>32</v>
      </c>
      <c r="E181" s="9">
        <f>J173</f>
        <v>1.4999999999999991</v>
      </c>
      <c r="F181" s="29">
        <v>79</v>
      </c>
      <c r="G181" s="9">
        <v>72</v>
      </c>
      <c r="H181" s="9">
        <f t="shared" si="91"/>
        <v>77</v>
      </c>
      <c r="I181" s="9">
        <f t="shared" si="92"/>
        <v>-5</v>
      </c>
      <c r="J181" s="40">
        <f t="shared" si="93"/>
        <v>1.5999999999999992</v>
      </c>
    </row>
    <row r="182" spans="2:10" x14ac:dyDescent="0.3">
      <c r="B182" s="28" t="s">
        <v>36</v>
      </c>
      <c r="C182" s="8">
        <v>43520</v>
      </c>
      <c r="D182" s="29" t="s">
        <v>32</v>
      </c>
      <c r="E182" s="9">
        <f>J174</f>
        <v>0.29999999999999982</v>
      </c>
      <c r="F182" s="29">
        <v>73</v>
      </c>
      <c r="G182" s="9">
        <v>72</v>
      </c>
      <c r="H182" s="9">
        <f t="shared" ref="H182:H185" si="94">F182-ROUND(E182,0)</f>
        <v>73</v>
      </c>
      <c r="I182" s="9">
        <f t="shared" ref="I182:I185" si="95">G182-H182</f>
        <v>-1</v>
      </c>
      <c r="J182" s="40">
        <f t="shared" ref="J182:J185" si="96">IF(I182&gt;0, E182-I182*0.3, IF(I182&lt;-3, E182+0.1, E182))</f>
        <v>0.29999999999999982</v>
      </c>
    </row>
    <row r="183" spans="2:10" x14ac:dyDescent="0.3">
      <c r="B183" s="28" t="s">
        <v>37</v>
      </c>
      <c r="C183" s="8">
        <v>43520</v>
      </c>
      <c r="D183" s="29" t="s">
        <v>32</v>
      </c>
      <c r="E183" s="9">
        <f>J175</f>
        <v>5.400000000000003</v>
      </c>
      <c r="F183" s="29">
        <v>85</v>
      </c>
      <c r="G183" s="9">
        <v>72</v>
      </c>
      <c r="H183" s="9">
        <f t="shared" si="94"/>
        <v>80</v>
      </c>
      <c r="I183" s="9">
        <f t="shared" si="95"/>
        <v>-8</v>
      </c>
      <c r="J183" s="40">
        <f t="shared" si="96"/>
        <v>5.5000000000000027</v>
      </c>
    </row>
    <row r="184" spans="2:10" x14ac:dyDescent="0.3">
      <c r="B184" s="28" t="s">
        <v>8</v>
      </c>
      <c r="C184" s="8">
        <v>43520</v>
      </c>
      <c r="D184" s="29" t="s">
        <v>32</v>
      </c>
      <c r="E184" s="29">
        <f>J165</f>
        <v>3.9999999999999996</v>
      </c>
      <c r="F184" s="29">
        <v>78</v>
      </c>
      <c r="G184" s="9">
        <v>72</v>
      </c>
      <c r="H184" s="9">
        <f t="shared" si="94"/>
        <v>74</v>
      </c>
      <c r="I184" s="9">
        <f t="shared" si="95"/>
        <v>-2</v>
      </c>
      <c r="J184" s="40">
        <f t="shared" si="96"/>
        <v>3.9999999999999996</v>
      </c>
    </row>
    <row r="185" spans="2:10" x14ac:dyDescent="0.3">
      <c r="B185" s="28" t="s">
        <v>40</v>
      </c>
      <c r="C185" s="8">
        <v>43520</v>
      </c>
      <c r="D185" s="29" t="s">
        <v>32</v>
      </c>
      <c r="E185" s="29">
        <f>J152</f>
        <v>13.799999999999999</v>
      </c>
      <c r="F185" s="29">
        <v>93</v>
      </c>
      <c r="G185" s="9">
        <v>72</v>
      </c>
      <c r="H185" s="9">
        <f t="shared" si="94"/>
        <v>79</v>
      </c>
      <c r="I185" s="9">
        <f t="shared" si="95"/>
        <v>-7</v>
      </c>
      <c r="J185" s="40">
        <f t="shared" si="96"/>
        <v>13.899999999999999</v>
      </c>
    </row>
    <row r="186" spans="2:10" x14ac:dyDescent="0.3">
      <c r="B186" s="37" t="s">
        <v>14</v>
      </c>
      <c r="C186" s="42">
        <v>43527</v>
      </c>
      <c r="D186" s="18" t="s">
        <v>28</v>
      </c>
      <c r="E186" s="38">
        <f t="shared" ref="E186:E191" si="97">J180</f>
        <v>5.1999999999999993</v>
      </c>
      <c r="F186" s="18">
        <v>74</v>
      </c>
      <c r="G186" s="38">
        <v>71</v>
      </c>
      <c r="H186" s="38">
        <f t="shared" ref="H186:H194" si="98">F186-ROUND(E186,0)</f>
        <v>69</v>
      </c>
      <c r="I186" s="38">
        <f t="shared" ref="I186:I194" si="99">G186-H186</f>
        <v>2</v>
      </c>
      <c r="J186" s="39">
        <f t="shared" ref="J186:J194" si="100">IF(I186&gt;0, E186-I186*0.3, IF(I186&lt;-3, E186+0.1, E186))</f>
        <v>4.5999999999999996</v>
      </c>
    </row>
    <row r="187" spans="2:10" x14ac:dyDescent="0.3">
      <c r="B187" s="7" t="s">
        <v>15</v>
      </c>
      <c r="C187" s="8">
        <v>43527</v>
      </c>
      <c r="D187" s="29" t="s">
        <v>28</v>
      </c>
      <c r="E187" s="9">
        <f t="shared" si="97"/>
        <v>1.5999999999999992</v>
      </c>
      <c r="F187" s="29">
        <v>68</v>
      </c>
      <c r="G187" s="9">
        <v>71</v>
      </c>
      <c r="H187" s="9">
        <f t="shared" si="98"/>
        <v>66</v>
      </c>
      <c r="I187" s="9">
        <f t="shared" si="99"/>
        <v>5</v>
      </c>
      <c r="J187" s="40">
        <f t="shared" si="100"/>
        <v>9.9999999999999201E-2</v>
      </c>
    </row>
    <row r="188" spans="2:10" x14ac:dyDescent="0.3">
      <c r="B188" s="28" t="s">
        <v>36</v>
      </c>
      <c r="C188" s="8">
        <v>43527</v>
      </c>
      <c r="D188" s="29" t="s">
        <v>28</v>
      </c>
      <c r="E188" s="9">
        <f t="shared" si="97"/>
        <v>0.29999999999999982</v>
      </c>
      <c r="F188" s="29">
        <v>75</v>
      </c>
      <c r="G188" s="9">
        <v>71</v>
      </c>
      <c r="H188" s="9">
        <f t="shared" ref="H188:H191" si="101">F188-ROUND(E188,0)</f>
        <v>75</v>
      </c>
      <c r="I188" s="9">
        <f t="shared" ref="I188:I191" si="102">G188-H188</f>
        <v>-4</v>
      </c>
      <c r="J188" s="40">
        <f t="shared" ref="J188:J192" si="103">IF(I188&gt;0, E188-I188*0.3, IF(I188&lt;-3, E188+0.1, E188))</f>
        <v>0.3999999999999998</v>
      </c>
    </row>
    <row r="189" spans="2:10" x14ac:dyDescent="0.3">
      <c r="B189" s="28" t="s">
        <v>37</v>
      </c>
      <c r="C189" s="8">
        <v>43527</v>
      </c>
      <c r="D189" s="29" t="s">
        <v>28</v>
      </c>
      <c r="E189" s="9">
        <f t="shared" si="97"/>
        <v>5.5000000000000027</v>
      </c>
      <c r="F189" s="29">
        <v>81</v>
      </c>
      <c r="G189" s="9">
        <v>71</v>
      </c>
      <c r="H189" s="9">
        <f t="shared" si="101"/>
        <v>75</v>
      </c>
      <c r="I189" s="9">
        <f t="shared" si="102"/>
        <v>-4</v>
      </c>
      <c r="J189" s="40">
        <f t="shared" si="103"/>
        <v>5.6000000000000023</v>
      </c>
    </row>
    <row r="190" spans="2:10" x14ac:dyDescent="0.3">
      <c r="B190" s="28" t="s">
        <v>8</v>
      </c>
      <c r="C190" s="8">
        <v>43527</v>
      </c>
      <c r="D190" s="29" t="s">
        <v>28</v>
      </c>
      <c r="E190" s="29">
        <f t="shared" si="97"/>
        <v>3.9999999999999996</v>
      </c>
      <c r="F190" s="29">
        <v>71</v>
      </c>
      <c r="G190" s="9">
        <v>71</v>
      </c>
      <c r="H190" s="9">
        <f t="shared" si="101"/>
        <v>67</v>
      </c>
      <c r="I190" s="9">
        <f t="shared" si="102"/>
        <v>4</v>
      </c>
      <c r="J190" s="40">
        <f t="shared" si="103"/>
        <v>2.8</v>
      </c>
    </row>
    <row r="191" spans="2:10" x14ac:dyDescent="0.3">
      <c r="B191" s="28" t="s">
        <v>40</v>
      </c>
      <c r="C191" s="8">
        <v>43527</v>
      </c>
      <c r="D191" s="29" t="s">
        <v>28</v>
      </c>
      <c r="E191" s="29">
        <f t="shared" si="97"/>
        <v>13.899999999999999</v>
      </c>
      <c r="F191" s="29">
        <v>91</v>
      </c>
      <c r="G191" s="9">
        <v>71</v>
      </c>
      <c r="H191" s="9">
        <f t="shared" si="101"/>
        <v>77</v>
      </c>
      <c r="I191" s="9">
        <f t="shared" si="102"/>
        <v>-6</v>
      </c>
      <c r="J191" s="40">
        <f t="shared" si="103"/>
        <v>13.999999999999998</v>
      </c>
    </row>
    <row r="192" spans="2:10" x14ac:dyDescent="0.3">
      <c r="B192" s="28" t="s">
        <v>41</v>
      </c>
      <c r="C192" s="8">
        <v>43527</v>
      </c>
      <c r="D192" s="29" t="s">
        <v>28</v>
      </c>
      <c r="E192" s="29">
        <f>J176</f>
        <v>7.3</v>
      </c>
      <c r="F192" s="29">
        <v>79</v>
      </c>
      <c r="G192" s="9">
        <v>71</v>
      </c>
      <c r="H192" s="9">
        <f t="shared" ref="H192" si="104">F192-ROUND(E192,0)</f>
        <v>72</v>
      </c>
      <c r="I192" s="9">
        <f t="shared" ref="I192" si="105">G192-H192</f>
        <v>-1</v>
      </c>
      <c r="J192" s="40">
        <f t="shared" si="103"/>
        <v>7.3</v>
      </c>
    </row>
    <row r="193" spans="2:10" x14ac:dyDescent="0.3">
      <c r="B193" s="28" t="s">
        <v>44</v>
      </c>
      <c r="C193" s="8">
        <v>43527</v>
      </c>
      <c r="D193" s="29" t="s">
        <v>28</v>
      </c>
      <c r="E193" s="29">
        <f>J178</f>
        <v>19.800000000000004</v>
      </c>
      <c r="F193" s="29">
        <v>114</v>
      </c>
      <c r="G193" s="9">
        <v>71</v>
      </c>
      <c r="H193" s="9">
        <f t="shared" si="98"/>
        <v>94</v>
      </c>
      <c r="I193" s="9">
        <f t="shared" si="99"/>
        <v>-23</v>
      </c>
      <c r="J193" s="40">
        <f t="shared" si="100"/>
        <v>19.900000000000006</v>
      </c>
    </row>
    <row r="194" spans="2:10" x14ac:dyDescent="0.3">
      <c r="B194" s="28" t="s">
        <v>43</v>
      </c>
      <c r="C194" s="8">
        <v>43527</v>
      </c>
      <c r="D194" s="29" t="s">
        <v>28</v>
      </c>
      <c r="E194" s="29">
        <f>J177</f>
        <v>19.8</v>
      </c>
      <c r="F194" s="29">
        <v>92</v>
      </c>
      <c r="G194" s="9">
        <v>71</v>
      </c>
      <c r="H194" s="9">
        <f t="shared" si="98"/>
        <v>72</v>
      </c>
      <c r="I194" s="9">
        <f t="shared" si="99"/>
        <v>-1</v>
      </c>
      <c r="J194" s="40">
        <f t="shared" si="100"/>
        <v>19.8</v>
      </c>
    </row>
    <row r="195" spans="2:10" x14ac:dyDescent="0.3">
      <c r="B195" s="28" t="s">
        <v>70</v>
      </c>
      <c r="C195" s="8">
        <v>43527</v>
      </c>
      <c r="D195" s="29" t="s">
        <v>28</v>
      </c>
      <c r="E195" s="29">
        <f>J179</f>
        <v>20.300000000000004</v>
      </c>
      <c r="F195" s="29">
        <v>96</v>
      </c>
      <c r="G195" s="9">
        <v>71</v>
      </c>
      <c r="H195" s="9">
        <f t="shared" ref="H195" si="106">F195-ROUND(E195,0)</f>
        <v>76</v>
      </c>
      <c r="I195" s="9">
        <f t="shared" ref="I195" si="107">G195-H195</f>
        <v>-5</v>
      </c>
      <c r="J195" s="40">
        <f t="shared" ref="J195" si="108">IF(I195&gt;0, E195-I195*0.3, IF(I195&lt;-3, E195+0.1, E195))</f>
        <v>20.400000000000006</v>
      </c>
    </row>
    <row r="196" spans="2:10" x14ac:dyDescent="0.3">
      <c r="B196" s="37" t="s">
        <v>14</v>
      </c>
      <c r="C196" s="42">
        <v>43534</v>
      </c>
      <c r="D196" s="18" t="s">
        <v>18</v>
      </c>
      <c r="E196" s="38">
        <f t="shared" ref="E196:E201" si="109">J186</f>
        <v>4.5999999999999996</v>
      </c>
      <c r="F196" s="38">
        <v>76</v>
      </c>
      <c r="G196" s="18">
        <v>72</v>
      </c>
      <c r="H196" s="38">
        <f t="shared" ref="H196" si="110">F196-ROUND(E196,0)</f>
        <v>71</v>
      </c>
      <c r="I196" s="38">
        <f t="shared" ref="I196" si="111">G196-H196</f>
        <v>1</v>
      </c>
      <c r="J196" s="39">
        <f t="shared" ref="J196" si="112">IF(I196&gt;0, E196-I196*0.3, IF(I196&lt;-3, E196+0.1, E196))</f>
        <v>4.3</v>
      </c>
    </row>
    <row r="197" spans="2:10" x14ac:dyDescent="0.3">
      <c r="B197" s="7" t="s">
        <v>15</v>
      </c>
      <c r="C197" s="8">
        <v>43534</v>
      </c>
      <c r="D197" s="29" t="s">
        <v>18</v>
      </c>
      <c r="E197" s="9">
        <f t="shared" si="109"/>
        <v>9.9999999999999201E-2</v>
      </c>
      <c r="F197" s="29">
        <v>76</v>
      </c>
      <c r="G197" s="29">
        <v>72</v>
      </c>
      <c r="H197" s="9">
        <f t="shared" ref="H197:H199" si="113">F197-ROUND(E197,0)</f>
        <v>76</v>
      </c>
      <c r="I197" s="9">
        <f t="shared" ref="I197:I199" si="114">G197-H197</f>
        <v>-4</v>
      </c>
      <c r="J197" s="40">
        <f t="shared" ref="J197:J199" si="115">IF(I197&gt;0, E197-I197*0.3, IF(I197&lt;-3, E197+0.1, E197))</f>
        <v>0.19999999999999921</v>
      </c>
    </row>
    <row r="198" spans="2:10" x14ac:dyDescent="0.3">
      <c r="B198" s="28" t="s">
        <v>36</v>
      </c>
      <c r="C198" s="8">
        <v>43534</v>
      </c>
      <c r="D198" s="29" t="s">
        <v>18</v>
      </c>
      <c r="E198" s="9">
        <f t="shared" si="109"/>
        <v>0.3999999999999998</v>
      </c>
      <c r="F198" s="29">
        <v>76</v>
      </c>
      <c r="G198" s="29">
        <v>72</v>
      </c>
      <c r="H198" s="9">
        <f t="shared" si="113"/>
        <v>76</v>
      </c>
      <c r="I198" s="9">
        <f t="shared" si="114"/>
        <v>-4</v>
      </c>
      <c r="J198" s="40">
        <f t="shared" si="115"/>
        <v>0.49999999999999978</v>
      </c>
    </row>
    <row r="199" spans="2:10" x14ac:dyDescent="0.3">
      <c r="B199" s="28" t="s">
        <v>37</v>
      </c>
      <c r="C199" s="8">
        <v>43534</v>
      </c>
      <c r="D199" s="29" t="s">
        <v>18</v>
      </c>
      <c r="E199" s="9">
        <f t="shared" si="109"/>
        <v>5.6000000000000023</v>
      </c>
      <c r="F199" s="29">
        <v>82</v>
      </c>
      <c r="G199" s="29">
        <v>72</v>
      </c>
      <c r="H199" s="9">
        <f t="shared" si="113"/>
        <v>76</v>
      </c>
      <c r="I199" s="9">
        <f t="shared" si="114"/>
        <v>-4</v>
      </c>
      <c r="J199" s="40">
        <f t="shared" si="115"/>
        <v>5.700000000000002</v>
      </c>
    </row>
    <row r="200" spans="2:10" x14ac:dyDescent="0.3">
      <c r="B200" s="28" t="s">
        <v>8</v>
      </c>
      <c r="C200" s="8">
        <v>43534</v>
      </c>
      <c r="D200" s="29" t="s">
        <v>18</v>
      </c>
      <c r="E200" s="29">
        <f t="shared" si="109"/>
        <v>2.8</v>
      </c>
      <c r="F200" s="29">
        <v>76</v>
      </c>
      <c r="G200" s="29">
        <v>72</v>
      </c>
      <c r="H200" s="9">
        <f t="shared" ref="H200:H204" si="116">F200-ROUND(E200,0)</f>
        <v>73</v>
      </c>
      <c r="I200" s="9">
        <f t="shared" ref="I200:I204" si="117">G200-H200</f>
        <v>-1</v>
      </c>
      <c r="J200" s="40">
        <f t="shared" ref="J200:J204" si="118">IF(I200&gt;0, E200-I200*0.3, IF(I200&lt;-3, E200+0.1, E200))</f>
        <v>2.8</v>
      </c>
    </row>
    <row r="201" spans="2:10" x14ac:dyDescent="0.3">
      <c r="B201" s="28" t="s">
        <v>40</v>
      </c>
      <c r="C201" s="8">
        <v>43534</v>
      </c>
      <c r="D201" s="29" t="s">
        <v>18</v>
      </c>
      <c r="E201" s="29">
        <f t="shared" si="109"/>
        <v>13.999999999999998</v>
      </c>
      <c r="F201" s="29">
        <v>86</v>
      </c>
      <c r="G201" s="29">
        <v>72</v>
      </c>
      <c r="H201" s="9">
        <f t="shared" si="116"/>
        <v>72</v>
      </c>
      <c r="I201" s="9">
        <f t="shared" si="117"/>
        <v>0</v>
      </c>
      <c r="J201" s="40">
        <f t="shared" si="118"/>
        <v>13.999999999999998</v>
      </c>
    </row>
    <row r="202" spans="2:10" x14ac:dyDescent="0.3">
      <c r="B202" s="28" t="s">
        <v>43</v>
      </c>
      <c r="C202" s="8">
        <v>43534</v>
      </c>
      <c r="D202" s="29" t="s">
        <v>18</v>
      </c>
      <c r="E202" s="29">
        <f>J194</f>
        <v>19.8</v>
      </c>
      <c r="F202" s="29">
        <v>100</v>
      </c>
      <c r="G202" s="29">
        <v>72</v>
      </c>
      <c r="H202" s="9">
        <f t="shared" si="116"/>
        <v>80</v>
      </c>
      <c r="I202" s="9">
        <f t="shared" si="117"/>
        <v>-8</v>
      </c>
      <c r="J202" s="40">
        <f t="shared" si="118"/>
        <v>19.900000000000002</v>
      </c>
    </row>
    <row r="203" spans="2:10" x14ac:dyDescent="0.3">
      <c r="B203" s="28" t="s">
        <v>35</v>
      </c>
      <c r="C203" s="8">
        <v>43534</v>
      </c>
      <c r="D203" s="29" t="s">
        <v>18</v>
      </c>
      <c r="E203" s="29">
        <f>J167</f>
        <v>1.9000000000000004</v>
      </c>
      <c r="F203" s="29">
        <v>78</v>
      </c>
      <c r="G203" s="29">
        <v>72</v>
      </c>
      <c r="H203" s="9">
        <f t="shared" si="116"/>
        <v>76</v>
      </c>
      <c r="I203" s="9">
        <f t="shared" si="117"/>
        <v>-4</v>
      </c>
      <c r="J203" s="40">
        <f t="shared" si="118"/>
        <v>2.0000000000000004</v>
      </c>
    </row>
    <row r="204" spans="2:10" x14ac:dyDescent="0.3">
      <c r="B204" s="28" t="s">
        <v>79</v>
      </c>
      <c r="C204" s="8">
        <v>43534</v>
      </c>
      <c r="D204" s="29" t="s">
        <v>18</v>
      </c>
      <c r="E204" s="9">
        <v>11.9</v>
      </c>
      <c r="F204" s="29">
        <v>93</v>
      </c>
      <c r="G204" s="29">
        <v>72</v>
      </c>
      <c r="H204" s="9">
        <f t="shared" si="116"/>
        <v>81</v>
      </c>
      <c r="I204" s="9">
        <f t="shared" si="117"/>
        <v>-9</v>
      </c>
      <c r="J204" s="40">
        <f t="shared" si="118"/>
        <v>12</v>
      </c>
    </row>
    <row r="205" spans="2:10" x14ac:dyDescent="0.3">
      <c r="B205" s="31" t="s">
        <v>41</v>
      </c>
      <c r="C205" s="32">
        <v>43534</v>
      </c>
      <c r="D205" s="35" t="s">
        <v>18</v>
      </c>
      <c r="E205" s="35">
        <f>J192</f>
        <v>7.3</v>
      </c>
      <c r="F205" s="35">
        <v>71</v>
      </c>
      <c r="G205" s="35">
        <v>72</v>
      </c>
      <c r="H205" s="34">
        <f>F205-ROUND(E205,0)</f>
        <v>64</v>
      </c>
      <c r="I205" s="34">
        <f>G205-H205</f>
        <v>8</v>
      </c>
      <c r="J205" s="41">
        <f>IF(I205&gt;0, E205-I205*0.3, IF(I205&lt;-3, E205+0.1, E205))</f>
        <v>4.9000000000000004</v>
      </c>
    </row>
  </sheetData>
  <phoneticPr fontId="1" type="noConversion"/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205"/>
  <sheetViews>
    <sheetView workbookViewId="0">
      <selection activeCell="Q5" sqref="Q5"/>
    </sheetView>
  </sheetViews>
  <sheetFormatPr defaultRowHeight="14.4" x14ac:dyDescent="0.3"/>
  <cols>
    <col min="2" max="2" width="19.6640625" customWidth="1"/>
    <col min="3" max="3" width="12.88671875" customWidth="1"/>
    <col min="4" max="4" width="18.33203125" customWidth="1"/>
    <col min="5" max="6" width="10.109375" bestFit="1" customWidth="1"/>
    <col min="7" max="14" width="9.109375" bestFit="1" customWidth="1"/>
    <col min="16" max="16" width="9.109375" bestFit="1" customWidth="1"/>
    <col min="17" max="17" width="14.33203125" customWidth="1"/>
    <col min="18" max="18" width="11" customWidth="1"/>
    <col min="19" max="19" width="9" customWidth="1"/>
  </cols>
  <sheetData>
    <row r="1" spans="1:22" x14ac:dyDescent="0.3">
      <c r="A1" s="43" t="s">
        <v>10</v>
      </c>
      <c r="B1" s="43"/>
      <c r="C1" s="43" t="s">
        <v>53</v>
      </c>
    </row>
    <row r="3" spans="1:22" x14ac:dyDescent="0.3">
      <c r="B3" s="24" t="s">
        <v>23</v>
      </c>
      <c r="C3" s="21">
        <v>43436</v>
      </c>
      <c r="D3" s="21">
        <v>43443</v>
      </c>
      <c r="E3" s="21">
        <v>43450</v>
      </c>
      <c r="F3" s="21">
        <v>43464</v>
      </c>
      <c r="G3" s="21">
        <v>43471</v>
      </c>
      <c r="H3" s="21">
        <v>43478</v>
      </c>
      <c r="I3" s="21">
        <v>43485</v>
      </c>
      <c r="J3" s="21">
        <v>43492</v>
      </c>
      <c r="K3" s="21">
        <v>43499</v>
      </c>
      <c r="L3" s="21">
        <v>43506</v>
      </c>
      <c r="M3" s="21">
        <v>43513</v>
      </c>
      <c r="N3" s="21">
        <v>43520</v>
      </c>
      <c r="O3" s="21">
        <v>43527</v>
      </c>
      <c r="P3" s="21">
        <v>43534</v>
      </c>
      <c r="Q3" s="24"/>
      <c r="R3" s="24"/>
      <c r="S3" s="24"/>
      <c r="T3" s="24"/>
      <c r="U3" s="24"/>
      <c r="V3" s="24"/>
    </row>
    <row r="4" spans="1:22" ht="43.2" x14ac:dyDescent="0.3">
      <c r="B4" s="25" t="s">
        <v>24</v>
      </c>
      <c r="C4" s="22" t="s">
        <v>22</v>
      </c>
      <c r="D4" s="22" t="s">
        <v>16</v>
      </c>
      <c r="E4" s="22" t="s">
        <v>17</v>
      </c>
      <c r="F4" s="26" t="s">
        <v>26</v>
      </c>
      <c r="G4" s="22" t="s">
        <v>33</v>
      </c>
      <c r="H4" s="22" t="s">
        <v>19</v>
      </c>
      <c r="I4" s="22" t="s">
        <v>20</v>
      </c>
      <c r="J4" s="22" t="s">
        <v>13</v>
      </c>
      <c r="K4" s="26" t="s">
        <v>21</v>
      </c>
      <c r="L4" s="26" t="s">
        <v>25</v>
      </c>
      <c r="M4" s="26" t="s">
        <v>54</v>
      </c>
      <c r="N4" s="26" t="s">
        <v>27</v>
      </c>
      <c r="O4" s="26" t="s">
        <v>28</v>
      </c>
      <c r="P4" s="26" t="s">
        <v>18</v>
      </c>
      <c r="Q4" s="48" t="s">
        <v>55</v>
      </c>
      <c r="R4" s="26" t="s">
        <v>68</v>
      </c>
      <c r="S4" s="26" t="s">
        <v>65</v>
      </c>
      <c r="T4" s="26" t="s">
        <v>67</v>
      </c>
      <c r="U4" s="26" t="s">
        <v>66</v>
      </c>
      <c r="V4" s="26" t="s">
        <v>77</v>
      </c>
    </row>
    <row r="5" spans="1:22" x14ac:dyDescent="0.3">
      <c r="B5" s="2" t="s">
        <v>14</v>
      </c>
      <c r="C5" s="2">
        <f>F38</f>
        <v>77</v>
      </c>
      <c r="D5" s="2">
        <f>F53</f>
        <v>76</v>
      </c>
      <c r="E5" s="2">
        <f>F67</f>
        <v>85</v>
      </c>
      <c r="F5" s="2">
        <f>F78</f>
        <v>73</v>
      </c>
      <c r="G5" s="2">
        <f>F90</f>
        <v>79</v>
      </c>
      <c r="H5" s="2">
        <f>F105</f>
        <v>89</v>
      </c>
      <c r="I5" s="2">
        <f>F121</f>
        <v>79</v>
      </c>
      <c r="J5" s="2">
        <f>F133</f>
        <v>80</v>
      </c>
      <c r="K5" s="2">
        <f>F145</f>
        <v>79</v>
      </c>
      <c r="L5" s="2">
        <f>F161</f>
        <v>80</v>
      </c>
      <c r="M5" s="2">
        <f>F172</f>
        <v>78</v>
      </c>
      <c r="N5" s="2">
        <f>F180</f>
        <v>82</v>
      </c>
      <c r="O5" s="2">
        <f>F186</f>
        <v>74</v>
      </c>
      <c r="P5" s="2">
        <f>F196</f>
        <v>76</v>
      </c>
      <c r="Q5" s="27">
        <f t="shared" ref="Q5:Q34" si="0">SUM(SMALL(C5:P5,1))+SUM(SMALL(C5:P5,2))+SUM(SMALL(C5:P5,3))+SUM(SMALL(C5:P5,4))+SUM(SMALL(C5:P5,5))+SUM(SMALL(C5:P5,6))+SUM(SMALL(C5:P5,7))+SUM(SMALL(C5:P5,8))</f>
        <v>612</v>
      </c>
      <c r="R5" s="9">
        <f>SUM(C5:P5)</f>
        <v>1107</v>
      </c>
      <c r="S5" s="49">
        <f>R5/COUNT(C5:P5)</f>
        <v>79.071428571428569</v>
      </c>
      <c r="T5">
        <f>COUNT(C5:P5)</f>
        <v>14</v>
      </c>
      <c r="U5">
        <f>RANK(S5,$S$5:$S$34,1)</f>
        <v>6</v>
      </c>
      <c r="V5" s="55">
        <f>Q5/8</f>
        <v>76.5</v>
      </c>
    </row>
    <row r="6" spans="1:22" x14ac:dyDescent="0.3">
      <c r="B6" s="2" t="s">
        <v>15</v>
      </c>
      <c r="C6" s="2">
        <f>F39</f>
        <v>83</v>
      </c>
      <c r="D6" s="2">
        <f>F54</f>
        <v>75</v>
      </c>
      <c r="E6" s="2">
        <f>F68</f>
        <v>79</v>
      </c>
      <c r="F6" s="2">
        <f>F79</f>
        <v>69</v>
      </c>
      <c r="G6" s="2">
        <f>F91</f>
        <v>72</v>
      </c>
      <c r="H6" s="2">
        <f>F106</f>
        <v>78</v>
      </c>
      <c r="I6" s="2">
        <f>F122</f>
        <v>74</v>
      </c>
      <c r="J6" s="2">
        <f>F134</f>
        <v>77</v>
      </c>
      <c r="K6" s="2">
        <f>F146</f>
        <v>73</v>
      </c>
      <c r="L6" s="2">
        <f>F162</f>
        <v>81</v>
      </c>
      <c r="M6" s="2">
        <f>F173</f>
        <v>78</v>
      </c>
      <c r="N6" s="2">
        <f>F181</f>
        <v>79</v>
      </c>
      <c r="O6" s="2">
        <f>F187</f>
        <v>68</v>
      </c>
      <c r="P6" s="2">
        <f>F197</f>
        <v>76</v>
      </c>
      <c r="Q6" s="27">
        <f t="shared" si="0"/>
        <v>584</v>
      </c>
      <c r="R6" s="9">
        <f t="shared" ref="R6:R34" si="1">SUM(C6:P6)</f>
        <v>1062</v>
      </c>
      <c r="S6" s="49">
        <f t="shared" ref="S6:S29" si="2">R6/COUNT(C6:P6)</f>
        <v>75.857142857142861</v>
      </c>
      <c r="T6">
        <f t="shared" ref="T6:T34" si="3">COUNT(C6:P6)</f>
        <v>14</v>
      </c>
      <c r="U6">
        <f>RANK(S6,$S$5:$S$34,1)</f>
        <v>3</v>
      </c>
      <c r="V6" s="55">
        <f t="shared" ref="V6:V7" si="4">Q6/8</f>
        <v>73</v>
      </c>
    </row>
    <row r="7" spans="1:22" x14ac:dyDescent="0.3">
      <c r="B7" s="2" t="s">
        <v>35</v>
      </c>
      <c r="C7" s="2">
        <f>F40</f>
        <v>78</v>
      </c>
      <c r="D7" s="2">
        <f>F55</f>
        <v>73</v>
      </c>
      <c r="E7" s="2"/>
      <c r="F7" s="2">
        <f>F89</f>
        <v>73</v>
      </c>
      <c r="G7" s="2">
        <f>F97</f>
        <v>81</v>
      </c>
      <c r="H7" s="2">
        <f>F111</f>
        <v>77</v>
      </c>
      <c r="I7" s="2">
        <f>F127</f>
        <v>80</v>
      </c>
      <c r="J7" s="2">
        <f>F139</f>
        <v>80</v>
      </c>
      <c r="K7" s="2">
        <f>F151</f>
        <v>72</v>
      </c>
      <c r="L7" s="2">
        <f>F167</f>
        <v>73</v>
      </c>
      <c r="M7" s="2"/>
      <c r="N7" s="2"/>
      <c r="O7" s="23"/>
      <c r="P7" s="2">
        <f>F203</f>
        <v>78</v>
      </c>
      <c r="Q7" s="27">
        <f t="shared" si="0"/>
        <v>604</v>
      </c>
      <c r="R7" s="9">
        <f t="shared" si="1"/>
        <v>765</v>
      </c>
      <c r="S7" s="49">
        <f t="shared" si="2"/>
        <v>76.5</v>
      </c>
      <c r="T7">
        <f t="shared" si="3"/>
        <v>10</v>
      </c>
      <c r="U7">
        <f>RANK(S7,$S$5:$S$34,1)</f>
        <v>4</v>
      </c>
      <c r="V7" s="55">
        <f t="shared" si="4"/>
        <v>75.5</v>
      </c>
    </row>
    <row r="8" spans="1:22" x14ac:dyDescent="0.3">
      <c r="B8" s="2" t="s">
        <v>12</v>
      </c>
      <c r="C8" s="2">
        <f>F41</f>
        <v>91</v>
      </c>
      <c r="D8" s="2">
        <f>F56</f>
        <v>88</v>
      </c>
      <c r="E8" s="2"/>
      <c r="F8" s="2"/>
      <c r="G8" s="2">
        <f>F98</f>
        <v>83</v>
      </c>
      <c r="H8" s="2">
        <f>F112</f>
        <v>81</v>
      </c>
      <c r="I8" s="2">
        <f>F128</f>
        <v>85</v>
      </c>
      <c r="J8" s="2">
        <f>F140</f>
        <v>96</v>
      </c>
      <c r="K8" s="2"/>
      <c r="L8" s="2">
        <f>F170</f>
        <v>84</v>
      </c>
      <c r="M8" s="2"/>
      <c r="N8" s="2"/>
      <c r="O8" s="23"/>
      <c r="P8" s="2"/>
      <c r="Q8" s="27" t="e">
        <f t="shared" si="0"/>
        <v>#NUM!</v>
      </c>
      <c r="R8" s="9">
        <f t="shared" si="1"/>
        <v>608</v>
      </c>
      <c r="S8" s="49">
        <f t="shared" si="2"/>
        <v>86.857142857142861</v>
      </c>
      <c r="T8">
        <f t="shared" si="3"/>
        <v>7</v>
      </c>
      <c r="U8">
        <f>RANK(S8,$S$5:$S$34,1)</f>
        <v>12</v>
      </c>
      <c r="V8" s="55"/>
    </row>
    <row r="9" spans="1:22" x14ac:dyDescent="0.3">
      <c r="B9" s="2" t="s">
        <v>79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3"/>
      <c r="P9" s="2">
        <f>F204</f>
        <v>93</v>
      </c>
      <c r="Q9" s="27" t="e">
        <f t="shared" si="0"/>
        <v>#NUM!</v>
      </c>
      <c r="R9" s="9"/>
      <c r="S9" s="49"/>
      <c r="T9">
        <f t="shared" si="3"/>
        <v>1</v>
      </c>
      <c r="V9" s="55"/>
    </row>
    <row r="10" spans="1:22" x14ac:dyDescent="0.3">
      <c r="A10" s="9"/>
      <c r="B10" s="23" t="s">
        <v>36</v>
      </c>
      <c r="C10" s="2">
        <f>F42</f>
        <v>77</v>
      </c>
      <c r="D10" s="2">
        <f>F57</f>
        <v>72</v>
      </c>
      <c r="E10" s="2">
        <f>F69</f>
        <v>69</v>
      </c>
      <c r="F10" s="2">
        <f>F80</f>
        <v>70</v>
      </c>
      <c r="G10" s="2">
        <f>F92</f>
        <v>70</v>
      </c>
      <c r="H10" s="2">
        <f>F107</f>
        <v>72</v>
      </c>
      <c r="I10" s="2">
        <f>F123</f>
        <v>74</v>
      </c>
      <c r="J10" s="2">
        <f>F135</f>
        <v>75</v>
      </c>
      <c r="K10" s="2">
        <f>F147</f>
        <v>74</v>
      </c>
      <c r="L10" s="2">
        <f>F163</f>
        <v>75</v>
      </c>
      <c r="M10" s="2">
        <f>F174</f>
        <v>74</v>
      </c>
      <c r="N10" s="2">
        <f>F182</f>
        <v>73</v>
      </c>
      <c r="O10" s="23">
        <f>F188</f>
        <v>75</v>
      </c>
      <c r="P10" s="2">
        <f>F198</f>
        <v>76</v>
      </c>
      <c r="Q10" s="27">
        <f t="shared" si="0"/>
        <v>574</v>
      </c>
      <c r="R10" s="9">
        <f t="shared" si="1"/>
        <v>1026</v>
      </c>
      <c r="S10" s="49">
        <f t="shared" si="2"/>
        <v>73.285714285714292</v>
      </c>
      <c r="T10">
        <f t="shared" si="3"/>
        <v>14</v>
      </c>
      <c r="U10">
        <f t="shared" ref="U10:U20" si="5">RANK(S10,$S$5:$S$34,1)</f>
        <v>1</v>
      </c>
      <c r="V10" s="55">
        <f t="shared" ref="V10:V13" si="6">Q10/8</f>
        <v>71.75</v>
      </c>
    </row>
    <row r="11" spans="1:22" x14ac:dyDescent="0.3">
      <c r="A11" s="9"/>
      <c r="B11" s="23" t="s">
        <v>37</v>
      </c>
      <c r="C11" s="2">
        <f>F43</f>
        <v>83</v>
      </c>
      <c r="D11" s="2">
        <f>F58</f>
        <v>83</v>
      </c>
      <c r="E11" s="2">
        <f>F70</f>
        <v>81</v>
      </c>
      <c r="F11" s="2">
        <f>F81</f>
        <v>73</v>
      </c>
      <c r="G11" s="2">
        <f>F93</f>
        <v>82</v>
      </c>
      <c r="H11" s="2">
        <f>F108</f>
        <v>79</v>
      </c>
      <c r="I11" s="2">
        <f>F124</f>
        <v>80</v>
      </c>
      <c r="J11" s="2">
        <f>F136</f>
        <v>90</v>
      </c>
      <c r="K11" s="2">
        <f>F148</f>
        <v>77</v>
      </c>
      <c r="L11" s="2">
        <f>F164</f>
        <v>73</v>
      </c>
      <c r="M11" s="2">
        <f>F175</f>
        <v>79</v>
      </c>
      <c r="N11" s="2">
        <f>F183</f>
        <v>85</v>
      </c>
      <c r="O11" s="23">
        <f>F189</f>
        <v>81</v>
      </c>
      <c r="P11" s="2">
        <f>F199</f>
        <v>82</v>
      </c>
      <c r="Q11" s="27">
        <f t="shared" si="0"/>
        <v>623</v>
      </c>
      <c r="R11" s="9">
        <f t="shared" si="1"/>
        <v>1128</v>
      </c>
      <c r="S11" s="49">
        <f t="shared" si="2"/>
        <v>80.571428571428569</v>
      </c>
      <c r="T11">
        <f t="shared" si="3"/>
        <v>14</v>
      </c>
      <c r="U11">
        <f t="shared" si="5"/>
        <v>8</v>
      </c>
      <c r="V11" s="55">
        <f t="shared" si="6"/>
        <v>77.875</v>
      </c>
    </row>
    <row r="12" spans="1:22" x14ac:dyDescent="0.3">
      <c r="A12" s="9"/>
      <c r="B12" s="23" t="s">
        <v>8</v>
      </c>
      <c r="C12" s="2">
        <f>F44</f>
        <v>74</v>
      </c>
      <c r="D12" s="2">
        <f>F59</f>
        <v>73</v>
      </c>
      <c r="E12" s="2">
        <f>F71</f>
        <v>79</v>
      </c>
      <c r="F12" s="2">
        <f>F82</f>
        <v>79</v>
      </c>
      <c r="G12" s="2">
        <f>F94</f>
        <v>74</v>
      </c>
      <c r="H12" s="2">
        <f>F109</f>
        <v>84</v>
      </c>
      <c r="I12" s="2">
        <f>F125</f>
        <v>75</v>
      </c>
      <c r="J12" s="2">
        <f>F137</f>
        <v>77</v>
      </c>
      <c r="K12" s="2">
        <f>F149</f>
        <v>75</v>
      </c>
      <c r="L12" s="2">
        <f>F165</f>
        <v>86</v>
      </c>
      <c r="M12" s="2"/>
      <c r="N12" s="2">
        <f>F184</f>
        <v>78</v>
      </c>
      <c r="O12" s="23">
        <f>F190</f>
        <v>71</v>
      </c>
      <c r="P12" s="2">
        <f>F200</f>
        <v>76</v>
      </c>
      <c r="Q12" s="27">
        <f t="shared" si="0"/>
        <v>595</v>
      </c>
      <c r="R12" s="9">
        <f t="shared" si="1"/>
        <v>1001</v>
      </c>
      <c r="S12" s="49">
        <f t="shared" si="2"/>
        <v>77</v>
      </c>
      <c r="T12">
        <f t="shared" si="3"/>
        <v>13</v>
      </c>
      <c r="U12">
        <f t="shared" si="5"/>
        <v>5</v>
      </c>
      <c r="V12" s="55">
        <f t="shared" si="6"/>
        <v>74.375</v>
      </c>
    </row>
    <row r="13" spans="1:22" x14ac:dyDescent="0.3">
      <c r="A13" s="9"/>
      <c r="B13" s="23" t="s">
        <v>38</v>
      </c>
      <c r="C13" s="2">
        <f>F45</f>
        <v>97</v>
      </c>
      <c r="D13" s="2"/>
      <c r="E13" s="2">
        <f>F77</f>
        <v>88</v>
      </c>
      <c r="F13" s="2">
        <f>F85</f>
        <v>83</v>
      </c>
      <c r="G13" s="2">
        <f>F95</f>
        <v>97</v>
      </c>
      <c r="H13" s="2">
        <f>F110</f>
        <v>100</v>
      </c>
      <c r="I13" s="2">
        <f>F126</f>
        <v>86</v>
      </c>
      <c r="J13" s="2">
        <f>F138</f>
        <v>93</v>
      </c>
      <c r="K13" s="2">
        <f>F150</f>
        <v>88</v>
      </c>
      <c r="L13" s="2">
        <f>F166</f>
        <v>93</v>
      </c>
      <c r="M13" s="2"/>
      <c r="N13" s="2"/>
      <c r="O13" s="23"/>
      <c r="P13" s="2"/>
      <c r="Q13" s="27">
        <f t="shared" si="0"/>
        <v>725</v>
      </c>
      <c r="R13" s="9">
        <f t="shared" si="1"/>
        <v>825</v>
      </c>
      <c r="S13" s="49">
        <f t="shared" si="2"/>
        <v>91.666666666666671</v>
      </c>
      <c r="T13">
        <f t="shared" si="3"/>
        <v>9</v>
      </c>
      <c r="U13">
        <f t="shared" si="5"/>
        <v>16</v>
      </c>
      <c r="V13" s="55">
        <f t="shared" si="6"/>
        <v>90.625</v>
      </c>
    </row>
    <row r="14" spans="1:22" x14ac:dyDescent="0.3">
      <c r="A14" s="9"/>
      <c r="B14" s="23" t="s">
        <v>39</v>
      </c>
      <c r="C14" s="2">
        <f>F48</f>
        <v>91</v>
      </c>
      <c r="D14" s="2">
        <f>F62</f>
        <v>82</v>
      </c>
      <c r="E14" s="2">
        <f>F73</f>
        <v>85</v>
      </c>
      <c r="F14" s="2"/>
      <c r="G14" s="2">
        <f>F99</f>
        <v>84</v>
      </c>
      <c r="H14" s="2"/>
      <c r="I14" s="2"/>
      <c r="J14" s="2"/>
      <c r="K14" s="2"/>
      <c r="L14" s="2"/>
      <c r="M14" s="2"/>
      <c r="N14" s="2"/>
      <c r="O14" s="23"/>
      <c r="P14" s="2"/>
      <c r="Q14" s="27" t="e">
        <f t="shared" si="0"/>
        <v>#NUM!</v>
      </c>
      <c r="R14" s="9">
        <f t="shared" si="1"/>
        <v>342</v>
      </c>
      <c r="S14" s="49">
        <f t="shared" si="2"/>
        <v>85.5</v>
      </c>
      <c r="T14">
        <f t="shared" si="3"/>
        <v>4</v>
      </c>
      <c r="U14">
        <f t="shared" si="5"/>
        <v>11</v>
      </c>
      <c r="V14" s="55"/>
    </row>
    <row r="15" spans="1:22" x14ac:dyDescent="0.3">
      <c r="A15" s="9"/>
      <c r="B15" s="23" t="s">
        <v>40</v>
      </c>
      <c r="C15" s="2">
        <f>F52</f>
        <v>94</v>
      </c>
      <c r="D15" s="2">
        <f>F66</f>
        <v>88</v>
      </c>
      <c r="E15" s="2"/>
      <c r="F15" s="2"/>
      <c r="G15" s="2">
        <f>F104</f>
        <v>97</v>
      </c>
      <c r="H15" s="2">
        <f>F116</f>
        <v>98</v>
      </c>
      <c r="I15" s="2"/>
      <c r="J15" s="2">
        <f>F142</f>
        <v>89</v>
      </c>
      <c r="K15" s="2">
        <f>F152</f>
        <v>86</v>
      </c>
      <c r="L15" s="2"/>
      <c r="M15" s="2"/>
      <c r="N15" s="2">
        <f>F185</f>
        <v>93</v>
      </c>
      <c r="O15" s="23">
        <f>F191</f>
        <v>91</v>
      </c>
      <c r="P15" s="2">
        <f>F201</f>
        <v>86</v>
      </c>
      <c r="Q15" s="27">
        <f t="shared" si="0"/>
        <v>724</v>
      </c>
      <c r="R15" s="9">
        <f t="shared" si="1"/>
        <v>822</v>
      </c>
      <c r="S15" s="49">
        <f t="shared" si="2"/>
        <v>91.333333333333329</v>
      </c>
      <c r="T15">
        <f t="shared" si="3"/>
        <v>9</v>
      </c>
      <c r="U15">
        <f t="shared" si="5"/>
        <v>15</v>
      </c>
      <c r="V15" s="55"/>
    </row>
    <row r="16" spans="1:22" x14ac:dyDescent="0.3">
      <c r="A16" s="9"/>
      <c r="B16" s="23" t="s">
        <v>41</v>
      </c>
      <c r="C16" s="2">
        <f>F47</f>
        <v>72</v>
      </c>
      <c r="D16" s="2">
        <f>F61</f>
        <v>83</v>
      </c>
      <c r="E16" s="2">
        <f>F72</f>
        <v>84</v>
      </c>
      <c r="F16" s="2">
        <f>F83</f>
        <v>75</v>
      </c>
      <c r="G16" s="2"/>
      <c r="H16" s="2">
        <f>F117</f>
        <v>87</v>
      </c>
      <c r="I16" s="2">
        <f>F131</f>
        <v>85</v>
      </c>
      <c r="J16" s="2">
        <f>F141</f>
        <v>83</v>
      </c>
      <c r="K16" s="2"/>
      <c r="L16" s="2"/>
      <c r="M16" s="2">
        <f>F176</f>
        <v>80</v>
      </c>
      <c r="N16" s="2"/>
      <c r="O16" s="2">
        <f>F192</f>
        <v>79</v>
      </c>
      <c r="P16" s="2">
        <f>F205</f>
        <v>71</v>
      </c>
      <c r="Q16" s="27">
        <f t="shared" si="0"/>
        <v>627</v>
      </c>
      <c r="R16" s="9">
        <f t="shared" si="1"/>
        <v>799</v>
      </c>
      <c r="S16" s="49">
        <f t="shared" si="2"/>
        <v>79.900000000000006</v>
      </c>
      <c r="T16">
        <f t="shared" si="3"/>
        <v>10</v>
      </c>
      <c r="U16">
        <f t="shared" si="5"/>
        <v>7</v>
      </c>
      <c r="V16" s="55">
        <f>Q16/8</f>
        <v>78.375</v>
      </c>
    </row>
    <row r="17" spans="1:22" x14ac:dyDescent="0.3">
      <c r="A17" s="9"/>
      <c r="B17" s="23" t="s">
        <v>42</v>
      </c>
      <c r="C17" s="2">
        <f>F49</f>
        <v>108</v>
      </c>
      <c r="D17" s="2">
        <f>F63</f>
        <v>132</v>
      </c>
      <c r="E17" s="2">
        <f>F74</f>
        <v>105</v>
      </c>
      <c r="F17" s="2">
        <f>F84</f>
        <v>97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7" t="e">
        <f t="shared" si="0"/>
        <v>#NUM!</v>
      </c>
      <c r="R17" s="9">
        <f t="shared" si="1"/>
        <v>442</v>
      </c>
      <c r="S17" s="49">
        <f t="shared" si="2"/>
        <v>110.5</v>
      </c>
      <c r="T17">
        <f t="shared" si="3"/>
        <v>4</v>
      </c>
      <c r="U17">
        <f t="shared" si="5"/>
        <v>19</v>
      </c>
      <c r="V17" s="55"/>
    </row>
    <row r="18" spans="1:22" x14ac:dyDescent="0.3">
      <c r="A18" s="9"/>
      <c r="B18" s="23" t="s">
        <v>43</v>
      </c>
      <c r="C18" s="2">
        <f>F50</f>
        <v>110</v>
      </c>
      <c r="D18" s="2">
        <f>F64</f>
        <v>95</v>
      </c>
      <c r="E18" s="2"/>
      <c r="F18" s="2"/>
      <c r="G18" s="2">
        <f>F100</f>
        <v>108</v>
      </c>
      <c r="H18" s="2">
        <f>F113</f>
        <v>101</v>
      </c>
      <c r="I18" s="2">
        <f>F129</f>
        <v>91</v>
      </c>
      <c r="J18" s="2"/>
      <c r="K18" s="2">
        <f>F156</f>
        <v>91</v>
      </c>
      <c r="L18" s="2"/>
      <c r="M18" s="2">
        <f>F177</f>
        <v>90</v>
      </c>
      <c r="N18" s="2"/>
      <c r="O18" s="2">
        <f>F194</f>
        <v>92</v>
      </c>
      <c r="P18" s="2">
        <f>F202</f>
        <v>100</v>
      </c>
      <c r="Q18" s="27">
        <f t="shared" si="0"/>
        <v>768</v>
      </c>
      <c r="R18" s="9">
        <f t="shared" si="1"/>
        <v>878</v>
      </c>
      <c r="S18" s="49">
        <f t="shared" si="2"/>
        <v>97.555555555555557</v>
      </c>
      <c r="T18">
        <f t="shared" si="3"/>
        <v>9</v>
      </c>
      <c r="U18">
        <f t="shared" si="5"/>
        <v>18</v>
      </c>
      <c r="V18" s="55"/>
    </row>
    <row r="19" spans="1:22" x14ac:dyDescent="0.3">
      <c r="A19" s="9"/>
      <c r="B19" s="23" t="s">
        <v>59</v>
      </c>
      <c r="C19" s="2"/>
      <c r="D19" s="2"/>
      <c r="E19" s="2">
        <f>F75</f>
        <v>83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7" t="e">
        <f t="shared" si="0"/>
        <v>#NUM!</v>
      </c>
      <c r="R19" s="9">
        <f t="shared" si="1"/>
        <v>83</v>
      </c>
      <c r="S19" s="49">
        <f t="shared" si="2"/>
        <v>83</v>
      </c>
      <c r="T19">
        <f t="shared" si="3"/>
        <v>1</v>
      </c>
      <c r="U19">
        <f t="shared" si="5"/>
        <v>10</v>
      </c>
      <c r="V19" s="55"/>
    </row>
    <row r="20" spans="1:22" x14ac:dyDescent="0.3">
      <c r="B20" s="23" t="s">
        <v>60</v>
      </c>
      <c r="C20" s="2"/>
      <c r="D20" s="2"/>
      <c r="E20" s="2">
        <f>F76</f>
        <v>88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7" t="e">
        <f t="shared" si="0"/>
        <v>#NUM!</v>
      </c>
      <c r="R20" s="9">
        <f t="shared" si="1"/>
        <v>88</v>
      </c>
      <c r="S20" s="49">
        <f t="shared" si="2"/>
        <v>88</v>
      </c>
      <c r="T20">
        <f t="shared" si="3"/>
        <v>1</v>
      </c>
      <c r="U20">
        <f t="shared" si="5"/>
        <v>13</v>
      </c>
    </row>
    <row r="21" spans="1:22" x14ac:dyDescent="0.3">
      <c r="B21" s="28" t="s">
        <v>76</v>
      </c>
      <c r="C21" s="2"/>
      <c r="D21" s="2"/>
      <c r="E21" s="2"/>
      <c r="F21" s="2"/>
      <c r="G21" s="2"/>
      <c r="H21" s="2"/>
      <c r="I21" s="2"/>
      <c r="J21" s="2"/>
      <c r="K21" s="50" t="s">
        <v>45</v>
      </c>
      <c r="L21" s="2"/>
      <c r="M21" s="2"/>
      <c r="N21" s="2"/>
      <c r="O21" s="2"/>
      <c r="P21" s="2"/>
      <c r="Q21" s="27" t="e">
        <f t="shared" si="0"/>
        <v>#NUM!</v>
      </c>
      <c r="R21" s="9"/>
      <c r="S21" s="49"/>
      <c r="T21">
        <f t="shared" si="3"/>
        <v>0</v>
      </c>
    </row>
    <row r="22" spans="1:22" x14ac:dyDescent="0.3">
      <c r="B22" s="23" t="s">
        <v>75</v>
      </c>
      <c r="C22" s="2"/>
      <c r="D22" s="2"/>
      <c r="E22" s="2"/>
      <c r="F22" s="2"/>
      <c r="G22" s="2"/>
      <c r="H22" s="2"/>
      <c r="I22" s="2"/>
      <c r="J22" s="2"/>
      <c r="K22" s="50" t="s">
        <v>45</v>
      </c>
      <c r="L22" s="2"/>
      <c r="M22" s="2"/>
      <c r="N22" s="2"/>
      <c r="O22" s="2"/>
      <c r="P22" s="2"/>
      <c r="Q22" s="27" t="e">
        <f t="shared" si="0"/>
        <v>#NUM!</v>
      </c>
      <c r="R22" s="9"/>
      <c r="S22" s="49"/>
      <c r="T22">
        <f t="shared" si="3"/>
        <v>0</v>
      </c>
    </row>
    <row r="23" spans="1:22" x14ac:dyDescent="0.3">
      <c r="B23" s="23" t="s">
        <v>52</v>
      </c>
      <c r="C23" s="2">
        <f>F51</f>
        <v>88</v>
      </c>
      <c r="D23" s="2"/>
      <c r="E23" s="2"/>
      <c r="F23" s="2"/>
      <c r="G23" s="2"/>
      <c r="H23" s="2"/>
      <c r="I23" s="2"/>
      <c r="J23" s="2"/>
      <c r="K23" s="2"/>
      <c r="L23" s="2">
        <f>F171</f>
        <v>94</v>
      </c>
      <c r="M23" s="2"/>
      <c r="N23" s="2"/>
      <c r="O23" s="2"/>
      <c r="P23" s="2"/>
      <c r="Q23" s="27" t="e">
        <f t="shared" si="0"/>
        <v>#NUM!</v>
      </c>
      <c r="R23" s="9">
        <f t="shared" si="1"/>
        <v>182</v>
      </c>
      <c r="S23" s="49">
        <f t="shared" si="2"/>
        <v>91</v>
      </c>
      <c r="T23">
        <f t="shared" si="3"/>
        <v>2</v>
      </c>
      <c r="U23">
        <f t="shared" ref="U23:U29" si="7">RANK(S23,$S$5:$S$34,1)</f>
        <v>14</v>
      </c>
    </row>
    <row r="24" spans="1:22" x14ac:dyDescent="0.3">
      <c r="B24" s="2" t="s">
        <v>56</v>
      </c>
      <c r="C24" s="2">
        <f>F46</f>
        <v>160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7" t="e">
        <f t="shared" si="0"/>
        <v>#NUM!</v>
      </c>
      <c r="R24" s="9">
        <f t="shared" si="1"/>
        <v>160</v>
      </c>
      <c r="S24" s="49">
        <f t="shared" si="2"/>
        <v>160</v>
      </c>
      <c r="T24">
        <f t="shared" si="3"/>
        <v>1</v>
      </c>
      <c r="U24">
        <f t="shared" si="7"/>
        <v>22</v>
      </c>
    </row>
    <row r="25" spans="1:22" x14ac:dyDescent="0.3">
      <c r="B25" s="2" t="s">
        <v>57</v>
      </c>
      <c r="C25" s="2"/>
      <c r="D25" s="2">
        <f>F65</f>
        <v>133</v>
      </c>
      <c r="E25" s="2"/>
      <c r="F25" s="2"/>
      <c r="G25" s="2"/>
      <c r="H25" s="2"/>
      <c r="I25" s="2">
        <f>F132</f>
        <v>132</v>
      </c>
      <c r="J25" s="2"/>
      <c r="K25" s="2">
        <f>F157</f>
        <v>123</v>
      </c>
      <c r="L25" s="2"/>
      <c r="M25" s="2"/>
      <c r="N25" s="2"/>
      <c r="O25" s="2"/>
      <c r="P25" s="2"/>
      <c r="Q25" s="27" t="e">
        <f t="shared" si="0"/>
        <v>#NUM!</v>
      </c>
      <c r="R25" s="9">
        <f t="shared" si="1"/>
        <v>388</v>
      </c>
      <c r="S25" s="49">
        <f t="shared" si="2"/>
        <v>129.33333333333334</v>
      </c>
      <c r="T25">
        <f t="shared" si="3"/>
        <v>3</v>
      </c>
      <c r="U25">
        <f t="shared" si="7"/>
        <v>21</v>
      </c>
    </row>
    <row r="26" spans="1:22" x14ac:dyDescent="0.3">
      <c r="B26" s="2" t="s">
        <v>58</v>
      </c>
      <c r="C26" s="2"/>
      <c r="D26" s="2">
        <f>F60</f>
        <v>111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7" t="e">
        <f t="shared" si="0"/>
        <v>#NUM!</v>
      </c>
      <c r="R26" s="9">
        <f t="shared" si="1"/>
        <v>111</v>
      </c>
      <c r="S26" s="49">
        <f t="shared" si="2"/>
        <v>111</v>
      </c>
      <c r="T26">
        <f t="shared" si="3"/>
        <v>1</v>
      </c>
      <c r="U26">
        <f t="shared" si="7"/>
        <v>20</v>
      </c>
    </row>
    <row r="27" spans="1:22" x14ac:dyDescent="0.3">
      <c r="B27" s="2" t="s">
        <v>62</v>
      </c>
      <c r="C27" s="2"/>
      <c r="D27" s="2"/>
      <c r="E27" s="2"/>
      <c r="F27" s="2">
        <f>F86</f>
        <v>76</v>
      </c>
      <c r="G27" s="2">
        <f>F103</f>
        <v>75</v>
      </c>
      <c r="H27" s="2"/>
      <c r="I27" s="2"/>
      <c r="J27" s="2"/>
      <c r="K27" s="2"/>
      <c r="L27" s="2"/>
      <c r="M27" s="2"/>
      <c r="N27" s="2"/>
      <c r="O27" s="2"/>
      <c r="P27" s="2"/>
      <c r="Q27" s="27" t="e">
        <f t="shared" si="0"/>
        <v>#NUM!</v>
      </c>
      <c r="R27" s="9">
        <f t="shared" si="1"/>
        <v>151</v>
      </c>
      <c r="S27" s="49">
        <f t="shared" si="2"/>
        <v>75.5</v>
      </c>
      <c r="T27">
        <f t="shared" si="3"/>
        <v>2</v>
      </c>
      <c r="U27">
        <f t="shared" si="7"/>
        <v>2</v>
      </c>
    </row>
    <row r="28" spans="1:22" x14ac:dyDescent="0.3">
      <c r="B28" s="2" t="s">
        <v>63</v>
      </c>
      <c r="C28" s="2"/>
      <c r="D28" s="2"/>
      <c r="E28" s="2"/>
      <c r="F28" s="2">
        <f>F87</f>
        <v>81</v>
      </c>
      <c r="G28" s="2">
        <f>F96</f>
        <v>81</v>
      </c>
      <c r="H28" s="2"/>
      <c r="I28" s="2"/>
      <c r="J28" s="2"/>
      <c r="K28" s="2"/>
      <c r="L28" s="2"/>
      <c r="M28" s="2"/>
      <c r="N28" s="2"/>
      <c r="O28" s="2"/>
      <c r="P28" s="2"/>
      <c r="Q28" s="27" t="e">
        <f t="shared" si="0"/>
        <v>#NUM!</v>
      </c>
      <c r="R28" s="9">
        <f t="shared" si="1"/>
        <v>162</v>
      </c>
      <c r="S28" s="49">
        <f t="shared" si="2"/>
        <v>81</v>
      </c>
      <c r="T28">
        <f t="shared" si="3"/>
        <v>2</v>
      </c>
      <c r="U28">
        <f t="shared" si="7"/>
        <v>9</v>
      </c>
    </row>
    <row r="29" spans="1:22" x14ac:dyDescent="0.3">
      <c r="B29" s="2" t="s">
        <v>64</v>
      </c>
      <c r="C29" s="2"/>
      <c r="D29" s="2"/>
      <c r="E29" s="2"/>
      <c r="F29" s="2">
        <f>F88</f>
        <v>97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7" t="e">
        <f t="shared" si="0"/>
        <v>#NUM!</v>
      </c>
      <c r="R29" s="9">
        <f t="shared" si="1"/>
        <v>97</v>
      </c>
      <c r="S29" s="49">
        <f t="shared" si="2"/>
        <v>97</v>
      </c>
      <c r="T29">
        <f t="shared" si="3"/>
        <v>1</v>
      </c>
      <c r="U29">
        <f t="shared" si="7"/>
        <v>17</v>
      </c>
    </row>
    <row r="30" spans="1:22" x14ac:dyDescent="0.3">
      <c r="B30" s="2" t="s">
        <v>69</v>
      </c>
      <c r="C30" s="2"/>
      <c r="D30" s="2"/>
      <c r="E30" s="2"/>
      <c r="F30" s="2"/>
      <c r="G30" s="2">
        <f>F101</f>
        <v>79</v>
      </c>
      <c r="H30" s="50" t="s">
        <v>45</v>
      </c>
      <c r="I30" s="2"/>
      <c r="J30" s="2"/>
      <c r="K30" s="2"/>
      <c r="L30" s="2"/>
      <c r="M30" s="2"/>
      <c r="N30" s="2"/>
      <c r="O30" s="2"/>
      <c r="P30" s="2"/>
      <c r="Q30" s="27" t="e">
        <f t="shared" si="0"/>
        <v>#NUM!</v>
      </c>
      <c r="R30" s="9">
        <f t="shared" si="1"/>
        <v>79</v>
      </c>
      <c r="S30" s="49"/>
      <c r="T30">
        <f t="shared" si="3"/>
        <v>1</v>
      </c>
    </row>
    <row r="31" spans="1:22" x14ac:dyDescent="0.3">
      <c r="B31" s="2" t="s">
        <v>71</v>
      </c>
      <c r="C31" s="2"/>
      <c r="D31" s="2"/>
      <c r="E31" s="2"/>
      <c r="F31" s="2"/>
      <c r="G31" s="2"/>
      <c r="H31" s="2">
        <f>F118</f>
        <v>79</v>
      </c>
      <c r="I31" s="2"/>
      <c r="J31" s="2">
        <f>F143</f>
        <v>78</v>
      </c>
      <c r="K31" s="2">
        <f>F153</f>
        <v>80</v>
      </c>
      <c r="L31" s="2">
        <f>F168</f>
        <v>79</v>
      </c>
      <c r="M31" s="2"/>
      <c r="N31" s="2"/>
      <c r="O31" s="2"/>
      <c r="P31" s="2"/>
      <c r="Q31" s="27" t="e">
        <f t="shared" ref="Q31:Q33" si="8">SUM(SMALL(C31:P31,1))+SUM(SMALL(C31:P31,2))+SUM(SMALL(C31:P31,3))+SUM(SMALL(C31:P31,4))+SUM(SMALL(C31:P31,5))+SUM(SMALL(C31:P31,6))+SUM(SMALL(C31:P31,7))+SUM(SMALL(C31:P31,8))</f>
        <v>#NUM!</v>
      </c>
      <c r="R31" s="9">
        <f t="shared" ref="R31:R33" si="9">SUM(C31:P31)</f>
        <v>316</v>
      </c>
      <c r="S31" s="49"/>
      <c r="T31">
        <f t="shared" ref="T31:T33" si="10">COUNT(C31:P31)</f>
        <v>4</v>
      </c>
    </row>
    <row r="32" spans="1:22" x14ac:dyDescent="0.3">
      <c r="B32" s="2" t="s">
        <v>71</v>
      </c>
      <c r="C32" s="2"/>
      <c r="D32" s="2"/>
      <c r="E32" s="2"/>
      <c r="F32" s="2"/>
      <c r="G32" s="2"/>
      <c r="H32" s="2">
        <f>F119</f>
        <v>94</v>
      </c>
      <c r="I32" s="2"/>
      <c r="J32" s="2">
        <f>F144</f>
        <v>86</v>
      </c>
      <c r="K32" s="2">
        <f>F154</f>
        <v>86</v>
      </c>
      <c r="L32" s="2">
        <f>F169</f>
        <v>91</v>
      </c>
      <c r="M32" s="2"/>
      <c r="N32" s="2"/>
      <c r="O32" s="2"/>
      <c r="P32" s="2"/>
      <c r="Q32" s="27" t="e">
        <f t="shared" si="8"/>
        <v>#NUM!</v>
      </c>
      <c r="R32" s="9">
        <f t="shared" si="9"/>
        <v>357</v>
      </c>
      <c r="S32" s="49"/>
      <c r="T32">
        <f t="shared" si="10"/>
        <v>4</v>
      </c>
    </row>
    <row r="33" spans="1:20" x14ac:dyDescent="0.3">
      <c r="B33" s="2" t="s">
        <v>44</v>
      </c>
      <c r="C33" s="2"/>
      <c r="D33" s="2"/>
      <c r="E33" s="2"/>
      <c r="F33" s="2"/>
      <c r="G33" s="2"/>
      <c r="H33" s="2">
        <f>F120</f>
        <v>124</v>
      </c>
      <c r="I33" s="2"/>
      <c r="J33" s="2"/>
      <c r="K33" s="50" t="s">
        <v>45</v>
      </c>
      <c r="L33" s="2"/>
      <c r="M33" s="2">
        <f>F178</f>
        <v>122</v>
      </c>
      <c r="N33" s="2"/>
      <c r="O33" s="2">
        <f>F193</f>
        <v>114</v>
      </c>
      <c r="P33" s="2"/>
      <c r="Q33" s="27" t="e">
        <f t="shared" si="8"/>
        <v>#NUM!</v>
      </c>
      <c r="R33" s="9">
        <f t="shared" si="9"/>
        <v>360</v>
      </c>
      <c r="S33" s="49"/>
      <c r="T33">
        <f t="shared" si="10"/>
        <v>3</v>
      </c>
    </row>
    <row r="34" spans="1:20" x14ac:dyDescent="0.3">
      <c r="B34" s="23" t="s">
        <v>70</v>
      </c>
      <c r="C34" s="2"/>
      <c r="D34" s="2"/>
      <c r="E34" s="2"/>
      <c r="F34" s="2"/>
      <c r="G34" s="2">
        <f>F102</f>
        <v>122</v>
      </c>
      <c r="H34" s="2">
        <f>F115</f>
        <v>112</v>
      </c>
      <c r="I34" s="2">
        <f>F130</f>
        <v>101</v>
      </c>
      <c r="J34" s="2"/>
      <c r="K34" s="2">
        <f>F155</f>
        <v>92</v>
      </c>
      <c r="L34" s="2"/>
      <c r="M34" s="2">
        <f>F179</f>
        <v>98</v>
      </c>
      <c r="N34" s="2"/>
      <c r="O34" s="2">
        <f>F195</f>
        <v>96</v>
      </c>
      <c r="P34" s="2"/>
      <c r="Q34" s="27" t="e">
        <f t="shared" si="0"/>
        <v>#NUM!</v>
      </c>
      <c r="R34" s="9">
        <f t="shared" si="1"/>
        <v>621</v>
      </c>
      <c r="S34" s="49"/>
      <c r="T34">
        <f t="shared" si="3"/>
        <v>6</v>
      </c>
    </row>
    <row r="35" spans="1:20" x14ac:dyDescent="0.3">
      <c r="B35" s="29"/>
      <c r="M35" s="9"/>
      <c r="N35" s="9"/>
      <c r="O35" s="9"/>
      <c r="P35" s="9"/>
      <c r="Q35" s="9"/>
      <c r="R35" s="9"/>
      <c r="S35" s="9"/>
    </row>
    <row r="36" spans="1:20" x14ac:dyDescent="0.3">
      <c r="A36" t="s">
        <v>11</v>
      </c>
      <c r="M36" s="9"/>
      <c r="N36" s="9"/>
      <c r="O36" s="9"/>
      <c r="P36" s="9"/>
      <c r="Q36" s="9"/>
      <c r="R36" s="9"/>
      <c r="S36" s="9"/>
    </row>
    <row r="37" spans="1:20" x14ac:dyDescent="0.3">
      <c r="B37" s="2" t="s">
        <v>6</v>
      </c>
      <c r="C37" s="2" t="s">
        <v>9</v>
      </c>
      <c r="D37" s="2" t="s">
        <v>7</v>
      </c>
      <c r="E37" s="2" t="s">
        <v>0</v>
      </c>
      <c r="F37" s="2" t="s">
        <v>2</v>
      </c>
      <c r="G37" s="2" t="s">
        <v>1</v>
      </c>
      <c r="H37" s="2" t="s">
        <v>3</v>
      </c>
      <c r="I37" s="2" t="s">
        <v>4</v>
      </c>
      <c r="J37" s="2" t="s">
        <v>5</v>
      </c>
    </row>
    <row r="38" spans="1:20" x14ac:dyDescent="0.3">
      <c r="B38" s="3" t="s">
        <v>14</v>
      </c>
      <c r="C38" s="42">
        <v>43436</v>
      </c>
      <c r="D38" s="42" t="s">
        <v>22</v>
      </c>
      <c r="E38" s="38">
        <v>8.5</v>
      </c>
      <c r="F38" s="38">
        <v>77</v>
      </c>
      <c r="G38" s="38">
        <v>72</v>
      </c>
      <c r="H38" s="38">
        <f t="shared" ref="H38:H99" si="11">F38-ROUND(E38,0)</f>
        <v>68</v>
      </c>
      <c r="I38" s="38">
        <f t="shared" ref="I38:I99" si="12">G38-H38</f>
        <v>4</v>
      </c>
      <c r="J38" s="39">
        <f t="shared" ref="J38:J99" si="13">IF(I38&gt;0, E38-I38*0.3, IF(I38&lt;-3, E38+0.1, E38))</f>
        <v>7.3</v>
      </c>
    </row>
    <row r="39" spans="1:20" x14ac:dyDescent="0.3">
      <c r="B39" s="7" t="s">
        <v>15</v>
      </c>
      <c r="C39" s="8">
        <v>43436</v>
      </c>
      <c r="D39" s="8" t="s">
        <v>22</v>
      </c>
      <c r="E39" s="9">
        <v>5.6</v>
      </c>
      <c r="F39" s="9">
        <v>83</v>
      </c>
      <c r="G39" s="9">
        <v>72</v>
      </c>
      <c r="H39" s="9">
        <f t="shared" si="11"/>
        <v>77</v>
      </c>
      <c r="I39" s="9">
        <f t="shared" si="12"/>
        <v>-5</v>
      </c>
      <c r="J39" s="40">
        <f t="shared" si="13"/>
        <v>5.6999999999999993</v>
      </c>
    </row>
    <row r="40" spans="1:20" x14ac:dyDescent="0.3">
      <c r="B40" s="7" t="s">
        <v>35</v>
      </c>
      <c r="C40" s="8">
        <v>43436</v>
      </c>
      <c r="D40" s="8" t="s">
        <v>22</v>
      </c>
      <c r="E40" s="9">
        <v>4.3</v>
      </c>
      <c r="F40" s="9">
        <v>78</v>
      </c>
      <c r="G40" s="9">
        <v>72</v>
      </c>
      <c r="H40" s="9">
        <f t="shared" si="11"/>
        <v>74</v>
      </c>
      <c r="I40" s="9">
        <f t="shared" si="12"/>
        <v>-2</v>
      </c>
      <c r="J40" s="40">
        <f t="shared" si="13"/>
        <v>4.3</v>
      </c>
    </row>
    <row r="41" spans="1:20" x14ac:dyDescent="0.3">
      <c r="B41" s="7" t="s">
        <v>12</v>
      </c>
      <c r="C41" s="8">
        <v>43436</v>
      </c>
      <c r="D41" s="8" t="s">
        <v>22</v>
      </c>
      <c r="E41" s="9">
        <v>15.5</v>
      </c>
      <c r="F41" s="29">
        <v>91</v>
      </c>
      <c r="G41" s="9">
        <v>72</v>
      </c>
      <c r="H41" s="9">
        <f t="shared" si="11"/>
        <v>75</v>
      </c>
      <c r="I41" s="9">
        <f t="shared" si="12"/>
        <v>-3</v>
      </c>
      <c r="J41" s="40">
        <f t="shared" si="13"/>
        <v>15.5</v>
      </c>
    </row>
    <row r="42" spans="1:20" x14ac:dyDescent="0.3">
      <c r="B42" s="7" t="s">
        <v>36</v>
      </c>
      <c r="C42" s="8">
        <v>43436</v>
      </c>
      <c r="D42" s="8" t="s">
        <v>22</v>
      </c>
      <c r="E42" s="29">
        <v>8.1</v>
      </c>
      <c r="F42" s="9">
        <v>77</v>
      </c>
      <c r="G42" s="9">
        <v>72</v>
      </c>
      <c r="H42" s="9">
        <f t="shared" si="11"/>
        <v>69</v>
      </c>
      <c r="I42" s="9">
        <f t="shared" si="12"/>
        <v>3</v>
      </c>
      <c r="J42" s="40">
        <f t="shared" si="13"/>
        <v>7.1999999999999993</v>
      </c>
    </row>
    <row r="43" spans="1:20" x14ac:dyDescent="0.3">
      <c r="B43" s="7" t="s">
        <v>37</v>
      </c>
      <c r="C43" s="8">
        <v>43436</v>
      </c>
      <c r="D43" s="8" t="s">
        <v>22</v>
      </c>
      <c r="E43" s="44">
        <v>17.600000000000001</v>
      </c>
      <c r="F43" s="29">
        <v>83</v>
      </c>
      <c r="G43" s="9">
        <v>72</v>
      </c>
      <c r="H43" s="9">
        <f t="shared" si="11"/>
        <v>65</v>
      </c>
      <c r="I43" s="9">
        <f t="shared" si="12"/>
        <v>7</v>
      </c>
      <c r="J43" s="40">
        <f t="shared" si="13"/>
        <v>15.500000000000002</v>
      </c>
    </row>
    <row r="44" spans="1:20" x14ac:dyDescent="0.3">
      <c r="B44" s="7" t="s">
        <v>8</v>
      </c>
      <c r="C44" s="8">
        <v>43436</v>
      </c>
      <c r="D44" s="8" t="s">
        <v>22</v>
      </c>
      <c r="E44" s="44">
        <v>11.9</v>
      </c>
      <c r="F44" s="29">
        <v>74</v>
      </c>
      <c r="G44" s="9">
        <v>72</v>
      </c>
      <c r="H44" s="9">
        <f t="shared" si="11"/>
        <v>62</v>
      </c>
      <c r="I44" s="9">
        <f t="shared" si="12"/>
        <v>10</v>
      </c>
      <c r="J44" s="40">
        <f t="shared" si="13"/>
        <v>8.9</v>
      </c>
    </row>
    <row r="45" spans="1:20" x14ac:dyDescent="0.3">
      <c r="B45" s="7" t="s">
        <v>38</v>
      </c>
      <c r="C45" s="8">
        <v>43436</v>
      </c>
      <c r="D45" s="8" t="s">
        <v>22</v>
      </c>
      <c r="E45" s="44">
        <v>12</v>
      </c>
      <c r="F45" s="29">
        <v>97</v>
      </c>
      <c r="G45" s="9">
        <v>72</v>
      </c>
      <c r="H45" s="9">
        <f t="shared" si="11"/>
        <v>85</v>
      </c>
      <c r="I45" s="9">
        <f t="shared" si="12"/>
        <v>-13</v>
      </c>
      <c r="J45" s="40">
        <f t="shared" si="13"/>
        <v>12.1</v>
      </c>
    </row>
    <row r="46" spans="1:20" x14ac:dyDescent="0.3">
      <c r="B46" s="7" t="s">
        <v>56</v>
      </c>
      <c r="C46" s="8">
        <v>43436</v>
      </c>
      <c r="D46" s="8" t="s">
        <v>22</v>
      </c>
      <c r="E46" s="44">
        <v>36</v>
      </c>
      <c r="F46" s="9">
        <v>160</v>
      </c>
      <c r="G46" s="9">
        <v>72</v>
      </c>
      <c r="H46" s="9">
        <f t="shared" si="11"/>
        <v>124</v>
      </c>
      <c r="I46" s="9">
        <f t="shared" si="12"/>
        <v>-52</v>
      </c>
      <c r="J46" s="47">
        <v>36</v>
      </c>
    </row>
    <row r="47" spans="1:20" x14ac:dyDescent="0.3">
      <c r="B47" s="7" t="s">
        <v>41</v>
      </c>
      <c r="C47" s="8">
        <v>43436</v>
      </c>
      <c r="D47" s="8" t="s">
        <v>22</v>
      </c>
      <c r="E47" s="44">
        <v>11.4</v>
      </c>
      <c r="F47" s="9">
        <v>72</v>
      </c>
      <c r="G47" s="9">
        <v>72</v>
      </c>
      <c r="H47" s="9">
        <f t="shared" si="11"/>
        <v>61</v>
      </c>
      <c r="I47" s="9">
        <f t="shared" si="12"/>
        <v>11</v>
      </c>
      <c r="J47" s="40">
        <f t="shared" si="13"/>
        <v>8.1000000000000014</v>
      </c>
    </row>
    <row r="48" spans="1:20" x14ac:dyDescent="0.3">
      <c r="B48" s="7" t="s">
        <v>39</v>
      </c>
      <c r="C48" s="8">
        <v>43436</v>
      </c>
      <c r="D48" s="8" t="s">
        <v>22</v>
      </c>
      <c r="E48" s="44">
        <v>13.6</v>
      </c>
      <c r="F48" s="9">
        <v>91</v>
      </c>
      <c r="G48" s="9">
        <v>72</v>
      </c>
      <c r="H48" s="9">
        <f t="shared" si="11"/>
        <v>77</v>
      </c>
      <c r="I48" s="9">
        <f t="shared" si="12"/>
        <v>-5</v>
      </c>
      <c r="J48" s="40">
        <f t="shared" si="13"/>
        <v>13.7</v>
      </c>
    </row>
    <row r="49" spans="2:10" x14ac:dyDescent="0.3">
      <c r="B49" s="7" t="s">
        <v>42</v>
      </c>
      <c r="C49" s="8">
        <v>43436</v>
      </c>
      <c r="D49" s="8" t="s">
        <v>22</v>
      </c>
      <c r="E49" s="44">
        <v>22.4</v>
      </c>
      <c r="F49" s="9">
        <v>108</v>
      </c>
      <c r="G49" s="9">
        <v>72</v>
      </c>
      <c r="H49" s="9">
        <f t="shared" si="11"/>
        <v>86</v>
      </c>
      <c r="I49" s="9">
        <f t="shared" si="12"/>
        <v>-14</v>
      </c>
      <c r="J49" s="40">
        <f t="shared" si="13"/>
        <v>22.5</v>
      </c>
    </row>
    <row r="50" spans="2:10" x14ac:dyDescent="0.3">
      <c r="B50" s="7" t="s">
        <v>43</v>
      </c>
      <c r="C50" s="8">
        <v>43436</v>
      </c>
      <c r="D50" s="8" t="s">
        <v>22</v>
      </c>
      <c r="E50" s="44">
        <v>22.2</v>
      </c>
      <c r="F50" s="29">
        <v>110</v>
      </c>
      <c r="G50" s="9">
        <v>72</v>
      </c>
      <c r="H50" s="9">
        <f t="shared" si="11"/>
        <v>88</v>
      </c>
      <c r="I50" s="9">
        <f t="shared" si="12"/>
        <v>-16</v>
      </c>
      <c r="J50" s="40">
        <f t="shared" si="13"/>
        <v>22.3</v>
      </c>
    </row>
    <row r="51" spans="2:10" x14ac:dyDescent="0.3">
      <c r="B51" s="7" t="s">
        <v>52</v>
      </c>
      <c r="C51" s="8">
        <v>43436</v>
      </c>
      <c r="D51" s="8" t="s">
        <v>22</v>
      </c>
      <c r="E51" s="44">
        <v>10.4</v>
      </c>
      <c r="F51" s="29">
        <v>88</v>
      </c>
      <c r="G51" s="9">
        <v>72</v>
      </c>
      <c r="H51" s="9">
        <f t="shared" si="11"/>
        <v>78</v>
      </c>
      <c r="I51" s="9">
        <f t="shared" si="12"/>
        <v>-6</v>
      </c>
      <c r="J51" s="40">
        <f t="shared" si="13"/>
        <v>10.5</v>
      </c>
    </row>
    <row r="52" spans="2:10" x14ac:dyDescent="0.3">
      <c r="B52" s="11" t="s">
        <v>40</v>
      </c>
      <c r="C52" s="32">
        <v>43436</v>
      </c>
      <c r="D52" s="32" t="s">
        <v>22</v>
      </c>
      <c r="E52" s="34">
        <v>13.5</v>
      </c>
      <c r="F52" s="34">
        <v>94</v>
      </c>
      <c r="G52" s="34">
        <v>72</v>
      </c>
      <c r="H52" s="34">
        <f t="shared" si="11"/>
        <v>80</v>
      </c>
      <c r="I52" s="34">
        <f t="shared" si="12"/>
        <v>-8</v>
      </c>
      <c r="J52" s="41">
        <f t="shared" si="13"/>
        <v>13.6</v>
      </c>
    </row>
    <row r="53" spans="2:10" x14ac:dyDescent="0.3">
      <c r="B53" s="3" t="s">
        <v>14</v>
      </c>
      <c r="C53" s="42">
        <f>D3</f>
        <v>43443</v>
      </c>
      <c r="D53" s="16" t="s">
        <v>16</v>
      </c>
      <c r="E53" s="38">
        <f>J38</f>
        <v>7.3</v>
      </c>
      <c r="F53" s="38">
        <v>76</v>
      </c>
      <c r="G53" s="38">
        <v>72</v>
      </c>
      <c r="H53" s="38">
        <f t="shared" si="11"/>
        <v>69</v>
      </c>
      <c r="I53" s="38">
        <f t="shared" si="12"/>
        <v>3</v>
      </c>
      <c r="J53" s="39">
        <f t="shared" si="13"/>
        <v>6.4</v>
      </c>
    </row>
    <row r="54" spans="2:10" x14ac:dyDescent="0.3">
      <c r="B54" s="7" t="s">
        <v>15</v>
      </c>
      <c r="C54" s="8">
        <v>43443</v>
      </c>
      <c r="D54" s="15" t="s">
        <v>16</v>
      </c>
      <c r="E54" s="9">
        <f>J39</f>
        <v>5.6999999999999993</v>
      </c>
      <c r="F54" s="29">
        <v>75</v>
      </c>
      <c r="G54" s="9">
        <v>72</v>
      </c>
      <c r="H54" s="9">
        <f t="shared" si="11"/>
        <v>69</v>
      </c>
      <c r="I54" s="9">
        <f t="shared" si="12"/>
        <v>3</v>
      </c>
      <c r="J54" s="40">
        <f t="shared" si="13"/>
        <v>4.7999999999999989</v>
      </c>
    </row>
    <row r="55" spans="2:10" x14ac:dyDescent="0.3">
      <c r="B55" s="7" t="s">
        <v>35</v>
      </c>
      <c r="C55" s="8">
        <v>43443</v>
      </c>
      <c r="D55" s="15" t="s">
        <v>16</v>
      </c>
      <c r="E55" s="9">
        <f t="shared" ref="E55:E59" si="14">J40</f>
        <v>4.3</v>
      </c>
      <c r="F55" s="29">
        <v>73</v>
      </c>
      <c r="G55" s="9">
        <v>72</v>
      </c>
      <c r="H55" s="9">
        <f t="shared" si="11"/>
        <v>69</v>
      </c>
      <c r="I55" s="9">
        <f t="shared" si="12"/>
        <v>3</v>
      </c>
      <c r="J55" s="40">
        <f t="shared" si="13"/>
        <v>3.4</v>
      </c>
    </row>
    <row r="56" spans="2:10" x14ac:dyDescent="0.3">
      <c r="B56" s="7" t="s">
        <v>12</v>
      </c>
      <c r="C56" s="8">
        <v>43443</v>
      </c>
      <c r="D56" s="15" t="s">
        <v>16</v>
      </c>
      <c r="E56" s="9">
        <f t="shared" si="14"/>
        <v>15.5</v>
      </c>
      <c r="F56" s="29">
        <v>88</v>
      </c>
      <c r="G56" s="9">
        <v>72</v>
      </c>
      <c r="H56" s="9">
        <f t="shared" si="11"/>
        <v>72</v>
      </c>
      <c r="I56" s="9">
        <f t="shared" si="12"/>
        <v>0</v>
      </c>
      <c r="J56" s="40">
        <f t="shared" si="13"/>
        <v>15.5</v>
      </c>
    </row>
    <row r="57" spans="2:10" x14ac:dyDescent="0.3">
      <c r="B57" s="7" t="s">
        <v>36</v>
      </c>
      <c r="C57" s="8">
        <v>43443</v>
      </c>
      <c r="D57" s="15" t="s">
        <v>16</v>
      </c>
      <c r="E57" s="9">
        <f t="shared" si="14"/>
        <v>7.1999999999999993</v>
      </c>
      <c r="F57" s="29">
        <v>72</v>
      </c>
      <c r="G57" s="9">
        <v>72</v>
      </c>
      <c r="H57" s="9">
        <f t="shared" si="11"/>
        <v>65</v>
      </c>
      <c r="I57" s="9">
        <f t="shared" si="12"/>
        <v>7</v>
      </c>
      <c r="J57" s="40">
        <f t="shared" si="13"/>
        <v>5.0999999999999996</v>
      </c>
    </row>
    <row r="58" spans="2:10" x14ac:dyDescent="0.3">
      <c r="B58" s="7" t="s">
        <v>37</v>
      </c>
      <c r="C58" s="8">
        <v>43443</v>
      </c>
      <c r="D58" s="15" t="s">
        <v>16</v>
      </c>
      <c r="E58" s="9">
        <f t="shared" si="14"/>
        <v>15.500000000000002</v>
      </c>
      <c r="F58" s="29">
        <v>83</v>
      </c>
      <c r="G58" s="9">
        <v>72</v>
      </c>
      <c r="H58" s="9">
        <f t="shared" si="11"/>
        <v>67</v>
      </c>
      <c r="I58" s="9">
        <f t="shared" si="12"/>
        <v>5</v>
      </c>
      <c r="J58" s="40">
        <f t="shared" si="13"/>
        <v>14.000000000000002</v>
      </c>
    </row>
    <row r="59" spans="2:10" x14ac:dyDescent="0.3">
      <c r="B59" s="7" t="s">
        <v>8</v>
      </c>
      <c r="C59" s="8">
        <v>43443</v>
      </c>
      <c r="D59" s="15" t="s">
        <v>16</v>
      </c>
      <c r="E59" s="9">
        <f t="shared" si="14"/>
        <v>8.9</v>
      </c>
      <c r="F59" s="29">
        <v>73</v>
      </c>
      <c r="G59" s="9">
        <v>72</v>
      </c>
      <c r="H59" s="9">
        <f t="shared" si="11"/>
        <v>64</v>
      </c>
      <c r="I59" s="9">
        <f t="shared" si="12"/>
        <v>8</v>
      </c>
      <c r="J59" s="40">
        <f t="shared" si="13"/>
        <v>6.5</v>
      </c>
    </row>
    <row r="60" spans="2:10" x14ac:dyDescent="0.3">
      <c r="B60" s="7" t="s">
        <v>58</v>
      </c>
      <c r="C60" s="8">
        <v>43443</v>
      </c>
      <c r="D60" s="15" t="s">
        <v>16</v>
      </c>
      <c r="E60" s="9">
        <v>32.6</v>
      </c>
      <c r="F60" s="29">
        <v>111</v>
      </c>
      <c r="G60" s="9">
        <v>72</v>
      </c>
      <c r="H60" s="9">
        <f t="shared" si="11"/>
        <v>78</v>
      </c>
      <c r="I60" s="9">
        <f t="shared" si="12"/>
        <v>-6</v>
      </c>
      <c r="J60" s="40">
        <f t="shared" si="13"/>
        <v>32.700000000000003</v>
      </c>
    </row>
    <row r="61" spans="2:10" x14ac:dyDescent="0.3">
      <c r="B61" s="7" t="s">
        <v>41</v>
      </c>
      <c r="C61" s="8">
        <v>43443</v>
      </c>
      <c r="D61" s="15" t="s">
        <v>16</v>
      </c>
      <c r="E61" s="9">
        <f>J47</f>
        <v>8.1000000000000014</v>
      </c>
      <c r="F61" s="29">
        <v>83</v>
      </c>
      <c r="G61" s="9">
        <v>72</v>
      </c>
      <c r="H61" s="9">
        <f t="shared" si="11"/>
        <v>75</v>
      </c>
      <c r="I61" s="9">
        <f t="shared" si="12"/>
        <v>-3</v>
      </c>
      <c r="J61" s="40">
        <f t="shared" si="13"/>
        <v>8.1000000000000014</v>
      </c>
    </row>
    <row r="62" spans="2:10" x14ac:dyDescent="0.3">
      <c r="B62" s="7" t="s">
        <v>39</v>
      </c>
      <c r="C62" s="8">
        <v>43443</v>
      </c>
      <c r="D62" s="15" t="s">
        <v>16</v>
      </c>
      <c r="E62" s="9">
        <f>J48</f>
        <v>13.7</v>
      </c>
      <c r="F62" s="29">
        <v>82</v>
      </c>
      <c r="G62" s="9">
        <v>72</v>
      </c>
      <c r="H62" s="9">
        <f t="shared" si="11"/>
        <v>68</v>
      </c>
      <c r="I62" s="9">
        <f t="shared" si="12"/>
        <v>4</v>
      </c>
      <c r="J62" s="40">
        <f t="shared" si="13"/>
        <v>12.5</v>
      </c>
    </row>
    <row r="63" spans="2:10" x14ac:dyDescent="0.3">
      <c r="B63" s="7" t="s">
        <v>42</v>
      </c>
      <c r="C63" s="8">
        <v>43443</v>
      </c>
      <c r="D63" s="15" t="s">
        <v>16</v>
      </c>
      <c r="E63" s="9">
        <f>J49</f>
        <v>22.5</v>
      </c>
      <c r="F63" s="29">
        <v>132</v>
      </c>
      <c r="G63" s="9">
        <v>72</v>
      </c>
      <c r="H63" s="9">
        <f t="shared" si="11"/>
        <v>109</v>
      </c>
      <c r="I63" s="9">
        <f t="shared" si="12"/>
        <v>-37</v>
      </c>
      <c r="J63" s="40">
        <f t="shared" si="13"/>
        <v>22.6</v>
      </c>
    </row>
    <row r="64" spans="2:10" x14ac:dyDescent="0.3">
      <c r="B64" s="7" t="s">
        <v>43</v>
      </c>
      <c r="C64" s="8">
        <v>43443</v>
      </c>
      <c r="D64" s="15" t="s">
        <v>16</v>
      </c>
      <c r="E64" s="9">
        <f>J50</f>
        <v>22.3</v>
      </c>
      <c r="F64" s="29">
        <v>95</v>
      </c>
      <c r="G64" s="9">
        <v>72</v>
      </c>
      <c r="H64" s="9">
        <f t="shared" si="11"/>
        <v>73</v>
      </c>
      <c r="I64" s="9">
        <f t="shared" si="12"/>
        <v>-1</v>
      </c>
      <c r="J64" s="40">
        <f t="shared" si="13"/>
        <v>22.3</v>
      </c>
    </row>
    <row r="65" spans="2:11" x14ac:dyDescent="0.3">
      <c r="B65" s="7" t="s">
        <v>57</v>
      </c>
      <c r="C65" s="8">
        <v>43443</v>
      </c>
      <c r="D65" s="15" t="s">
        <v>16</v>
      </c>
      <c r="E65" s="9">
        <v>36</v>
      </c>
      <c r="F65" s="29">
        <v>133</v>
      </c>
      <c r="G65" s="9">
        <v>72</v>
      </c>
      <c r="H65" s="9">
        <f t="shared" si="11"/>
        <v>97</v>
      </c>
      <c r="I65" s="9">
        <f t="shared" si="12"/>
        <v>-25</v>
      </c>
      <c r="J65" s="40">
        <v>36</v>
      </c>
    </row>
    <row r="66" spans="2:11" x14ac:dyDescent="0.3">
      <c r="B66" s="7" t="s">
        <v>40</v>
      </c>
      <c r="C66" s="8">
        <v>43443</v>
      </c>
      <c r="D66" s="15" t="s">
        <v>16</v>
      </c>
      <c r="E66" s="9">
        <f t="shared" ref="E66:E68" si="15">J52</f>
        <v>13.6</v>
      </c>
      <c r="F66" s="29">
        <v>88</v>
      </c>
      <c r="G66" s="9">
        <v>72</v>
      </c>
      <c r="H66" s="9">
        <f t="shared" si="11"/>
        <v>74</v>
      </c>
      <c r="I66" s="9">
        <f t="shared" si="12"/>
        <v>-2</v>
      </c>
      <c r="J66" s="40">
        <f t="shared" si="13"/>
        <v>13.6</v>
      </c>
    </row>
    <row r="67" spans="2:11" x14ac:dyDescent="0.3">
      <c r="B67" s="3" t="s">
        <v>14</v>
      </c>
      <c r="C67" s="42">
        <f>E3</f>
        <v>43450</v>
      </c>
      <c r="D67" s="16" t="s">
        <v>17</v>
      </c>
      <c r="E67" s="38">
        <f t="shared" si="15"/>
        <v>6.4</v>
      </c>
      <c r="F67" s="18">
        <v>85</v>
      </c>
      <c r="G67" s="38">
        <v>72</v>
      </c>
      <c r="H67" s="38">
        <f t="shared" si="11"/>
        <v>79</v>
      </c>
      <c r="I67" s="38">
        <f t="shared" si="12"/>
        <v>-7</v>
      </c>
      <c r="J67" s="39">
        <f t="shared" si="13"/>
        <v>6.5</v>
      </c>
      <c r="K67" s="9"/>
    </row>
    <row r="68" spans="2:11" x14ac:dyDescent="0.3">
      <c r="B68" s="7" t="s">
        <v>15</v>
      </c>
      <c r="C68" s="8">
        <v>43450</v>
      </c>
      <c r="D68" s="15" t="s">
        <v>17</v>
      </c>
      <c r="E68" s="29">
        <f t="shared" si="15"/>
        <v>4.7999999999999989</v>
      </c>
      <c r="F68" s="29">
        <v>79</v>
      </c>
      <c r="G68" s="9">
        <v>72</v>
      </c>
      <c r="H68" s="9">
        <f t="shared" si="11"/>
        <v>74</v>
      </c>
      <c r="I68" s="9">
        <f t="shared" si="12"/>
        <v>-2</v>
      </c>
      <c r="J68" s="40">
        <f t="shared" si="13"/>
        <v>4.7999999999999989</v>
      </c>
      <c r="K68" s="9"/>
    </row>
    <row r="69" spans="2:11" x14ac:dyDescent="0.3">
      <c r="B69" s="7" t="s">
        <v>36</v>
      </c>
      <c r="C69" s="8">
        <v>43450</v>
      </c>
      <c r="D69" s="15" t="s">
        <v>17</v>
      </c>
      <c r="E69" s="29">
        <f>J57</f>
        <v>5.0999999999999996</v>
      </c>
      <c r="F69" s="29">
        <v>69</v>
      </c>
      <c r="G69" s="9">
        <v>72</v>
      </c>
      <c r="H69" s="9">
        <f t="shared" si="11"/>
        <v>64</v>
      </c>
      <c r="I69" s="9">
        <f t="shared" si="12"/>
        <v>8</v>
      </c>
      <c r="J69" s="40">
        <f t="shared" si="13"/>
        <v>2.6999999999999997</v>
      </c>
      <c r="K69" s="9"/>
    </row>
    <row r="70" spans="2:11" x14ac:dyDescent="0.3">
      <c r="B70" s="7" t="s">
        <v>37</v>
      </c>
      <c r="C70" s="8">
        <v>43450</v>
      </c>
      <c r="D70" s="15" t="s">
        <v>17</v>
      </c>
      <c r="E70" s="29">
        <f>J58</f>
        <v>14.000000000000002</v>
      </c>
      <c r="F70" s="29">
        <v>81</v>
      </c>
      <c r="G70" s="9">
        <v>72</v>
      </c>
      <c r="H70" s="9">
        <f t="shared" si="11"/>
        <v>67</v>
      </c>
      <c r="I70" s="9">
        <f t="shared" si="12"/>
        <v>5</v>
      </c>
      <c r="J70" s="40">
        <f t="shared" si="13"/>
        <v>12.500000000000002</v>
      </c>
      <c r="K70" s="9"/>
    </row>
    <row r="71" spans="2:11" x14ac:dyDescent="0.3">
      <c r="B71" s="7" t="s">
        <v>8</v>
      </c>
      <c r="C71" s="8">
        <v>43450</v>
      </c>
      <c r="D71" s="15" t="s">
        <v>17</v>
      </c>
      <c r="E71" s="29">
        <f>J59</f>
        <v>6.5</v>
      </c>
      <c r="F71" s="29">
        <v>79</v>
      </c>
      <c r="G71" s="9">
        <v>72</v>
      </c>
      <c r="H71" s="9">
        <f t="shared" si="11"/>
        <v>72</v>
      </c>
      <c r="I71" s="9">
        <f t="shared" si="12"/>
        <v>0</v>
      </c>
      <c r="J71" s="40">
        <f t="shared" si="13"/>
        <v>6.5</v>
      </c>
      <c r="K71" s="9"/>
    </row>
    <row r="72" spans="2:11" x14ac:dyDescent="0.3">
      <c r="B72" s="7" t="s">
        <v>41</v>
      </c>
      <c r="C72" s="8">
        <v>43450</v>
      </c>
      <c r="D72" s="15" t="s">
        <v>17</v>
      </c>
      <c r="E72" s="29">
        <f>J61</f>
        <v>8.1000000000000014</v>
      </c>
      <c r="F72" s="29">
        <v>84</v>
      </c>
      <c r="G72" s="9">
        <v>72</v>
      </c>
      <c r="H72" s="9">
        <f t="shared" si="11"/>
        <v>76</v>
      </c>
      <c r="I72" s="9">
        <f t="shared" si="12"/>
        <v>-4</v>
      </c>
      <c r="J72" s="40">
        <f t="shared" si="13"/>
        <v>8.2000000000000011</v>
      </c>
      <c r="K72" s="9"/>
    </row>
    <row r="73" spans="2:11" x14ac:dyDescent="0.3">
      <c r="B73" s="7" t="s">
        <v>39</v>
      </c>
      <c r="C73" s="8">
        <v>43450</v>
      </c>
      <c r="D73" s="15" t="s">
        <v>17</v>
      </c>
      <c r="E73" s="29">
        <f>J62</f>
        <v>12.5</v>
      </c>
      <c r="F73" s="29">
        <v>85</v>
      </c>
      <c r="G73" s="9">
        <v>72</v>
      </c>
      <c r="H73" s="9">
        <f t="shared" si="11"/>
        <v>72</v>
      </c>
      <c r="I73" s="9">
        <f t="shared" si="12"/>
        <v>0</v>
      </c>
      <c r="J73" s="40">
        <f t="shared" si="13"/>
        <v>12.5</v>
      </c>
      <c r="K73" s="9"/>
    </row>
    <row r="74" spans="2:11" x14ac:dyDescent="0.3">
      <c r="B74" s="7" t="s">
        <v>42</v>
      </c>
      <c r="C74" s="8">
        <v>43450</v>
      </c>
      <c r="D74" s="15" t="s">
        <v>17</v>
      </c>
      <c r="E74" s="29">
        <f>J63</f>
        <v>22.6</v>
      </c>
      <c r="F74" s="29">
        <v>105</v>
      </c>
      <c r="G74" s="9">
        <v>72</v>
      </c>
      <c r="H74" s="9">
        <f t="shared" si="11"/>
        <v>82</v>
      </c>
      <c r="I74" s="9">
        <f t="shared" si="12"/>
        <v>-10</v>
      </c>
      <c r="J74" s="40">
        <f t="shared" si="13"/>
        <v>22.700000000000003</v>
      </c>
      <c r="K74" s="9"/>
    </row>
    <row r="75" spans="2:11" x14ac:dyDescent="0.3">
      <c r="B75" s="7" t="s">
        <v>59</v>
      </c>
      <c r="C75" s="8">
        <v>43450</v>
      </c>
      <c r="D75" s="15" t="s">
        <v>17</v>
      </c>
      <c r="E75" s="29">
        <v>5.0999999999999996</v>
      </c>
      <c r="F75" s="29">
        <v>83</v>
      </c>
      <c r="G75" s="9">
        <v>72</v>
      </c>
      <c r="H75" s="9">
        <f t="shared" si="11"/>
        <v>78</v>
      </c>
      <c r="I75" s="9">
        <f t="shared" si="12"/>
        <v>-6</v>
      </c>
      <c r="J75" s="40">
        <f t="shared" si="13"/>
        <v>5.1999999999999993</v>
      </c>
      <c r="K75" s="9"/>
    </row>
    <row r="76" spans="2:11" x14ac:dyDescent="0.3">
      <c r="B76" s="7" t="s">
        <v>60</v>
      </c>
      <c r="C76" s="8">
        <v>43450</v>
      </c>
      <c r="D76" s="15" t="s">
        <v>17</v>
      </c>
      <c r="E76" s="29">
        <v>12.1</v>
      </c>
      <c r="F76" s="29">
        <v>88</v>
      </c>
      <c r="G76" s="9">
        <v>72</v>
      </c>
      <c r="H76" s="9">
        <f t="shared" si="11"/>
        <v>76</v>
      </c>
      <c r="I76" s="9">
        <f t="shared" si="12"/>
        <v>-4</v>
      </c>
      <c r="J76" s="40">
        <f t="shared" si="13"/>
        <v>12.2</v>
      </c>
      <c r="K76" s="9"/>
    </row>
    <row r="77" spans="2:11" x14ac:dyDescent="0.3">
      <c r="B77" s="11" t="s">
        <v>38</v>
      </c>
      <c r="C77" s="32">
        <v>43450</v>
      </c>
      <c r="D77" s="33" t="s">
        <v>17</v>
      </c>
      <c r="E77" s="35">
        <f>J45</f>
        <v>12.1</v>
      </c>
      <c r="F77" s="35">
        <v>88</v>
      </c>
      <c r="G77" s="34">
        <v>72</v>
      </c>
      <c r="H77" s="34">
        <f t="shared" si="11"/>
        <v>76</v>
      </c>
      <c r="I77" s="34">
        <f t="shared" si="12"/>
        <v>-4</v>
      </c>
      <c r="J77" s="41">
        <f t="shared" si="13"/>
        <v>12.2</v>
      </c>
      <c r="K77" s="9"/>
    </row>
    <row r="78" spans="2:11" x14ac:dyDescent="0.3">
      <c r="B78" s="7" t="s">
        <v>14</v>
      </c>
      <c r="C78" s="8">
        <v>43464</v>
      </c>
      <c r="D78" s="15" t="s">
        <v>26</v>
      </c>
      <c r="E78" s="9">
        <f t="shared" ref="E78:E83" si="16">J67</f>
        <v>6.5</v>
      </c>
      <c r="F78" s="29">
        <v>73</v>
      </c>
      <c r="G78" s="9">
        <v>71</v>
      </c>
      <c r="H78" s="9">
        <f t="shared" si="11"/>
        <v>66</v>
      </c>
      <c r="I78" s="9">
        <f t="shared" si="12"/>
        <v>5</v>
      </c>
      <c r="J78" s="40">
        <f t="shared" si="13"/>
        <v>5</v>
      </c>
      <c r="K78" s="9"/>
    </row>
    <row r="79" spans="2:11" x14ac:dyDescent="0.3">
      <c r="B79" s="7" t="s">
        <v>15</v>
      </c>
      <c r="C79" s="8">
        <v>43464</v>
      </c>
      <c r="D79" s="15" t="s">
        <v>26</v>
      </c>
      <c r="E79" s="9">
        <f t="shared" si="16"/>
        <v>4.7999999999999989</v>
      </c>
      <c r="F79" s="29">
        <v>69</v>
      </c>
      <c r="G79" s="9">
        <v>71</v>
      </c>
      <c r="H79" s="9">
        <f t="shared" si="11"/>
        <v>64</v>
      </c>
      <c r="I79" s="9">
        <f t="shared" si="12"/>
        <v>7</v>
      </c>
      <c r="J79" s="40">
        <f t="shared" si="13"/>
        <v>2.6999999999999988</v>
      </c>
      <c r="K79" s="9"/>
    </row>
    <row r="80" spans="2:11" x14ac:dyDescent="0.3">
      <c r="B80" s="7" t="s">
        <v>36</v>
      </c>
      <c r="C80" s="8">
        <v>43464</v>
      </c>
      <c r="D80" s="15" t="s">
        <v>26</v>
      </c>
      <c r="E80" s="9">
        <f t="shared" si="16"/>
        <v>2.6999999999999997</v>
      </c>
      <c r="F80" s="29">
        <v>70</v>
      </c>
      <c r="G80" s="9">
        <v>71</v>
      </c>
      <c r="H80" s="9">
        <f t="shared" si="11"/>
        <v>67</v>
      </c>
      <c r="I80" s="9">
        <f t="shared" si="12"/>
        <v>4</v>
      </c>
      <c r="J80" s="40">
        <f t="shared" si="13"/>
        <v>1.4999999999999998</v>
      </c>
      <c r="K80" s="9"/>
    </row>
    <row r="81" spans="2:11" x14ac:dyDescent="0.3">
      <c r="B81" s="7" t="s">
        <v>37</v>
      </c>
      <c r="C81" s="8">
        <v>43464</v>
      </c>
      <c r="D81" s="15" t="s">
        <v>26</v>
      </c>
      <c r="E81" s="9">
        <f t="shared" si="16"/>
        <v>12.500000000000002</v>
      </c>
      <c r="F81" s="29">
        <v>73</v>
      </c>
      <c r="G81" s="9">
        <v>71</v>
      </c>
      <c r="H81" s="9">
        <f t="shared" si="11"/>
        <v>60</v>
      </c>
      <c r="I81" s="9">
        <f t="shared" si="12"/>
        <v>11</v>
      </c>
      <c r="J81" s="40">
        <f t="shared" si="13"/>
        <v>9.2000000000000028</v>
      </c>
      <c r="K81" s="9"/>
    </row>
    <row r="82" spans="2:11" x14ac:dyDescent="0.3">
      <c r="B82" s="7" t="s">
        <v>8</v>
      </c>
      <c r="C82" s="8">
        <v>43464</v>
      </c>
      <c r="D82" s="15" t="s">
        <v>26</v>
      </c>
      <c r="E82" s="29">
        <f t="shared" si="16"/>
        <v>6.5</v>
      </c>
      <c r="F82" s="29">
        <v>79</v>
      </c>
      <c r="G82" s="9">
        <v>71</v>
      </c>
      <c r="H82" s="9">
        <f t="shared" si="11"/>
        <v>72</v>
      </c>
      <c r="I82" s="9">
        <f t="shared" si="12"/>
        <v>-1</v>
      </c>
      <c r="J82" s="40">
        <f t="shared" si="13"/>
        <v>6.5</v>
      </c>
      <c r="K82" s="9"/>
    </row>
    <row r="83" spans="2:11" x14ac:dyDescent="0.3">
      <c r="B83" s="7" t="s">
        <v>41</v>
      </c>
      <c r="C83" s="8">
        <v>43464</v>
      </c>
      <c r="D83" s="15" t="s">
        <v>26</v>
      </c>
      <c r="E83" s="29">
        <f t="shared" si="16"/>
        <v>8.2000000000000011</v>
      </c>
      <c r="F83" s="29">
        <v>75</v>
      </c>
      <c r="G83" s="9">
        <v>71</v>
      </c>
      <c r="H83" s="9">
        <f t="shared" si="11"/>
        <v>67</v>
      </c>
      <c r="I83" s="9">
        <f t="shared" si="12"/>
        <v>4</v>
      </c>
      <c r="J83" s="40">
        <f t="shared" si="13"/>
        <v>7.0000000000000009</v>
      </c>
      <c r="K83" s="9"/>
    </row>
    <row r="84" spans="2:11" x14ac:dyDescent="0.3">
      <c r="B84" s="7" t="s">
        <v>42</v>
      </c>
      <c r="C84" s="8">
        <v>43464</v>
      </c>
      <c r="D84" s="15" t="s">
        <v>26</v>
      </c>
      <c r="E84" s="29">
        <f>J74</f>
        <v>22.700000000000003</v>
      </c>
      <c r="F84" s="29">
        <v>97</v>
      </c>
      <c r="G84" s="9">
        <v>71</v>
      </c>
      <c r="H84" s="9">
        <f t="shared" si="11"/>
        <v>74</v>
      </c>
      <c r="I84" s="9">
        <f t="shared" si="12"/>
        <v>-3</v>
      </c>
      <c r="J84" s="40">
        <f t="shared" si="13"/>
        <v>22.700000000000003</v>
      </c>
      <c r="K84" s="9"/>
    </row>
    <row r="85" spans="2:11" x14ac:dyDescent="0.3">
      <c r="B85" s="7" t="s">
        <v>38</v>
      </c>
      <c r="C85" s="8">
        <v>43464</v>
      </c>
      <c r="D85" s="15" t="s">
        <v>26</v>
      </c>
      <c r="E85" s="29">
        <f>J77</f>
        <v>12.2</v>
      </c>
      <c r="F85" s="29">
        <v>83</v>
      </c>
      <c r="G85" s="9">
        <v>71</v>
      </c>
      <c r="H85" s="9">
        <f t="shared" si="11"/>
        <v>71</v>
      </c>
      <c r="I85" s="9">
        <f t="shared" si="12"/>
        <v>0</v>
      </c>
      <c r="J85" s="40">
        <f t="shared" si="13"/>
        <v>12.2</v>
      </c>
      <c r="K85" s="9"/>
    </row>
    <row r="86" spans="2:11" x14ac:dyDescent="0.3">
      <c r="B86" s="7" t="s">
        <v>62</v>
      </c>
      <c r="C86" s="8">
        <v>43464</v>
      </c>
      <c r="D86" s="15" t="s">
        <v>26</v>
      </c>
      <c r="E86" s="9">
        <v>9.6999999999999993</v>
      </c>
      <c r="F86" s="29">
        <v>76</v>
      </c>
      <c r="G86" s="9">
        <v>71</v>
      </c>
      <c r="H86" s="9">
        <f t="shared" si="11"/>
        <v>66</v>
      </c>
      <c r="I86" s="9">
        <f t="shared" si="12"/>
        <v>5</v>
      </c>
      <c r="J86" s="40">
        <f t="shared" si="13"/>
        <v>8.1999999999999993</v>
      </c>
      <c r="K86" s="9"/>
    </row>
    <row r="87" spans="2:11" x14ac:dyDescent="0.3">
      <c r="B87" s="7" t="s">
        <v>63</v>
      </c>
      <c r="C87" s="8">
        <v>43464</v>
      </c>
      <c r="D87" s="15" t="s">
        <v>26</v>
      </c>
      <c r="E87" s="9">
        <v>9.6</v>
      </c>
      <c r="F87" s="29">
        <v>81</v>
      </c>
      <c r="G87" s="9">
        <v>71</v>
      </c>
      <c r="H87" s="9">
        <f t="shared" si="11"/>
        <v>71</v>
      </c>
      <c r="I87" s="9">
        <f t="shared" si="12"/>
        <v>0</v>
      </c>
      <c r="J87" s="40">
        <f t="shared" si="13"/>
        <v>9.6</v>
      </c>
      <c r="K87" s="9"/>
    </row>
    <row r="88" spans="2:11" x14ac:dyDescent="0.3">
      <c r="B88" s="7" t="s">
        <v>64</v>
      </c>
      <c r="C88" s="8">
        <v>43464</v>
      </c>
      <c r="D88" s="15" t="s">
        <v>26</v>
      </c>
      <c r="E88" s="9">
        <v>17.7</v>
      </c>
      <c r="F88" s="29">
        <v>97</v>
      </c>
      <c r="G88" s="9">
        <v>71</v>
      </c>
      <c r="H88" s="9">
        <f t="shared" si="11"/>
        <v>79</v>
      </c>
      <c r="I88" s="9">
        <f t="shared" si="12"/>
        <v>-8</v>
      </c>
      <c r="J88" s="40">
        <f t="shared" si="13"/>
        <v>17.8</v>
      </c>
      <c r="K88" s="9"/>
    </row>
    <row r="89" spans="2:11" x14ac:dyDescent="0.3">
      <c r="B89" s="7" t="s">
        <v>35</v>
      </c>
      <c r="C89" s="8">
        <v>43464</v>
      </c>
      <c r="D89" s="15" t="s">
        <v>26</v>
      </c>
      <c r="E89" s="9">
        <f>J55</f>
        <v>3.4</v>
      </c>
      <c r="F89" s="29">
        <v>73</v>
      </c>
      <c r="G89" s="9">
        <v>71</v>
      </c>
      <c r="H89" s="9">
        <f t="shared" si="11"/>
        <v>70</v>
      </c>
      <c r="I89" s="9">
        <f t="shared" si="12"/>
        <v>1</v>
      </c>
      <c r="J89" s="40">
        <f t="shared" si="13"/>
        <v>3.1</v>
      </c>
      <c r="K89" s="9"/>
    </row>
    <row r="90" spans="2:11" x14ac:dyDescent="0.3">
      <c r="B90" s="37" t="s">
        <v>14</v>
      </c>
      <c r="C90" s="42">
        <v>43471</v>
      </c>
      <c r="D90" s="38" t="s">
        <v>33</v>
      </c>
      <c r="E90" s="18">
        <f>J78</f>
        <v>5</v>
      </c>
      <c r="F90" s="18">
        <v>79</v>
      </c>
      <c r="G90" s="38">
        <v>72</v>
      </c>
      <c r="H90" s="38">
        <f t="shared" si="11"/>
        <v>74</v>
      </c>
      <c r="I90" s="38">
        <f t="shared" si="12"/>
        <v>-2</v>
      </c>
      <c r="J90" s="39">
        <f t="shared" si="13"/>
        <v>5</v>
      </c>
      <c r="K90" s="9"/>
    </row>
    <row r="91" spans="2:11" x14ac:dyDescent="0.3">
      <c r="B91" s="28" t="s">
        <v>15</v>
      </c>
      <c r="C91" s="8">
        <v>43471</v>
      </c>
      <c r="D91" s="15" t="s">
        <v>33</v>
      </c>
      <c r="E91" s="29">
        <f>J79</f>
        <v>2.6999999999999988</v>
      </c>
      <c r="F91" s="29">
        <v>72</v>
      </c>
      <c r="G91" s="9">
        <v>72</v>
      </c>
      <c r="H91" s="9">
        <f t="shared" si="11"/>
        <v>69</v>
      </c>
      <c r="I91" s="9">
        <f t="shared" si="12"/>
        <v>3</v>
      </c>
      <c r="J91" s="40">
        <f t="shared" si="13"/>
        <v>1.7999999999999989</v>
      </c>
      <c r="K91" s="9"/>
    </row>
    <row r="92" spans="2:11" x14ac:dyDescent="0.3">
      <c r="B92" s="28" t="s">
        <v>36</v>
      </c>
      <c r="C92" s="8">
        <v>43471</v>
      </c>
      <c r="D92" s="15" t="s">
        <v>33</v>
      </c>
      <c r="E92" s="29">
        <f>J80</f>
        <v>1.4999999999999998</v>
      </c>
      <c r="F92" s="29">
        <v>70</v>
      </c>
      <c r="G92" s="9">
        <v>72</v>
      </c>
      <c r="H92" s="9">
        <f t="shared" si="11"/>
        <v>68</v>
      </c>
      <c r="I92" s="9">
        <f t="shared" si="12"/>
        <v>4</v>
      </c>
      <c r="J92" s="40">
        <f t="shared" si="13"/>
        <v>0.29999999999999982</v>
      </c>
      <c r="K92" s="9"/>
    </row>
    <row r="93" spans="2:11" x14ac:dyDescent="0.3">
      <c r="B93" s="28" t="s">
        <v>37</v>
      </c>
      <c r="C93" s="8">
        <v>43471</v>
      </c>
      <c r="D93" s="15" t="s">
        <v>33</v>
      </c>
      <c r="E93" s="29">
        <f>J81</f>
        <v>9.2000000000000028</v>
      </c>
      <c r="F93" s="29">
        <v>82</v>
      </c>
      <c r="G93" s="9">
        <v>72</v>
      </c>
      <c r="H93" s="9">
        <f t="shared" si="11"/>
        <v>73</v>
      </c>
      <c r="I93" s="9">
        <f t="shared" si="12"/>
        <v>-1</v>
      </c>
      <c r="J93" s="40">
        <f t="shared" si="13"/>
        <v>9.2000000000000028</v>
      </c>
      <c r="K93" s="9"/>
    </row>
    <row r="94" spans="2:11" x14ac:dyDescent="0.3">
      <c r="B94" s="28" t="s">
        <v>8</v>
      </c>
      <c r="C94" s="8">
        <v>43471</v>
      </c>
      <c r="D94" s="15" t="s">
        <v>33</v>
      </c>
      <c r="E94" s="29">
        <f>J82</f>
        <v>6.5</v>
      </c>
      <c r="F94" s="29">
        <v>74</v>
      </c>
      <c r="G94" s="9">
        <v>72</v>
      </c>
      <c r="H94" s="9">
        <f t="shared" si="11"/>
        <v>67</v>
      </c>
      <c r="I94" s="9">
        <f t="shared" si="12"/>
        <v>5</v>
      </c>
      <c r="J94" s="40">
        <f t="shared" si="13"/>
        <v>5</v>
      </c>
      <c r="K94" s="9"/>
    </row>
    <row r="95" spans="2:11" x14ac:dyDescent="0.3">
      <c r="B95" s="28" t="s">
        <v>38</v>
      </c>
      <c r="C95" s="8">
        <v>43471</v>
      </c>
      <c r="D95" s="15" t="s">
        <v>33</v>
      </c>
      <c r="E95" s="29">
        <f>J85</f>
        <v>12.2</v>
      </c>
      <c r="F95" s="29">
        <v>97</v>
      </c>
      <c r="G95" s="9">
        <v>72</v>
      </c>
      <c r="H95" s="9">
        <f t="shared" si="11"/>
        <v>85</v>
      </c>
      <c r="I95" s="9">
        <f t="shared" si="12"/>
        <v>-13</v>
      </c>
      <c r="J95" s="40">
        <f t="shared" si="13"/>
        <v>12.299999999999999</v>
      </c>
      <c r="K95" s="9"/>
    </row>
    <row r="96" spans="2:11" x14ac:dyDescent="0.3">
      <c r="B96" s="28" t="s">
        <v>63</v>
      </c>
      <c r="C96" s="8">
        <v>43471</v>
      </c>
      <c r="D96" s="15" t="s">
        <v>33</v>
      </c>
      <c r="E96" s="29">
        <f>J87</f>
        <v>9.6</v>
      </c>
      <c r="F96" s="29">
        <v>81</v>
      </c>
      <c r="G96" s="9">
        <v>72</v>
      </c>
      <c r="H96" s="9">
        <f t="shared" si="11"/>
        <v>71</v>
      </c>
      <c r="I96" s="9">
        <f t="shared" si="12"/>
        <v>1</v>
      </c>
      <c r="J96" s="40">
        <f t="shared" si="13"/>
        <v>9.2999999999999989</v>
      </c>
      <c r="K96" s="9"/>
    </row>
    <row r="97" spans="2:11" x14ac:dyDescent="0.3">
      <c r="B97" s="28" t="s">
        <v>35</v>
      </c>
      <c r="C97" s="8">
        <v>43471</v>
      </c>
      <c r="D97" s="15" t="s">
        <v>33</v>
      </c>
      <c r="E97" s="29">
        <f>J89</f>
        <v>3.1</v>
      </c>
      <c r="F97" s="29">
        <v>81</v>
      </c>
      <c r="G97" s="9">
        <v>72</v>
      </c>
      <c r="H97" s="9">
        <f t="shared" si="11"/>
        <v>78</v>
      </c>
      <c r="I97" s="9">
        <f t="shared" si="12"/>
        <v>-6</v>
      </c>
      <c r="J97" s="40">
        <f t="shared" si="13"/>
        <v>3.2</v>
      </c>
      <c r="K97" s="9"/>
    </row>
    <row r="98" spans="2:11" x14ac:dyDescent="0.3">
      <c r="B98" s="28" t="s">
        <v>12</v>
      </c>
      <c r="C98" s="8">
        <v>43471</v>
      </c>
      <c r="D98" s="15" t="s">
        <v>33</v>
      </c>
      <c r="E98" s="29">
        <f>J56</f>
        <v>15.5</v>
      </c>
      <c r="F98" s="29">
        <v>83</v>
      </c>
      <c r="G98" s="9">
        <v>72</v>
      </c>
      <c r="H98" s="9">
        <f t="shared" si="11"/>
        <v>67</v>
      </c>
      <c r="I98" s="9">
        <f t="shared" si="12"/>
        <v>5</v>
      </c>
      <c r="J98" s="40">
        <f t="shared" si="13"/>
        <v>14</v>
      </c>
      <c r="K98" s="9"/>
    </row>
    <row r="99" spans="2:11" x14ac:dyDescent="0.3">
      <c r="B99" s="28" t="s">
        <v>39</v>
      </c>
      <c r="C99" s="8">
        <v>43471</v>
      </c>
      <c r="D99" s="15" t="s">
        <v>33</v>
      </c>
      <c r="E99" s="29">
        <f>J73</f>
        <v>12.5</v>
      </c>
      <c r="F99" s="29">
        <v>84</v>
      </c>
      <c r="G99" s="9">
        <v>72</v>
      </c>
      <c r="H99" s="9">
        <f t="shared" si="11"/>
        <v>71</v>
      </c>
      <c r="I99" s="9">
        <f t="shared" si="12"/>
        <v>1</v>
      </c>
      <c r="J99" s="40">
        <f t="shared" si="13"/>
        <v>12.2</v>
      </c>
      <c r="K99" s="9"/>
    </row>
    <row r="100" spans="2:11" x14ac:dyDescent="0.3">
      <c r="B100" s="28" t="s">
        <v>43</v>
      </c>
      <c r="C100" s="8">
        <v>43471</v>
      </c>
      <c r="D100" s="15" t="s">
        <v>33</v>
      </c>
      <c r="E100" s="29">
        <f>J64</f>
        <v>22.3</v>
      </c>
      <c r="F100" s="29">
        <v>108</v>
      </c>
      <c r="G100" s="9">
        <v>72</v>
      </c>
      <c r="H100" s="9">
        <f t="shared" ref="H100:H104" si="17">F100-ROUND(E100,0)</f>
        <v>86</v>
      </c>
      <c r="I100" s="9">
        <f t="shared" ref="I100:I104" si="18">G100-H100</f>
        <v>-14</v>
      </c>
      <c r="J100" s="40">
        <f t="shared" ref="J100:J104" si="19">IF(I100&gt;0, E100-I100*0.3, IF(I100&lt;-3, E100+0.1, E100))</f>
        <v>22.400000000000002</v>
      </c>
      <c r="K100" s="9"/>
    </row>
    <row r="101" spans="2:11" x14ac:dyDescent="0.3">
      <c r="B101" s="28" t="s">
        <v>69</v>
      </c>
      <c r="C101" s="8">
        <v>43471</v>
      </c>
      <c r="D101" s="15" t="s">
        <v>33</v>
      </c>
      <c r="E101" s="29">
        <v>9.8000000000000007</v>
      </c>
      <c r="F101" s="29">
        <v>79</v>
      </c>
      <c r="G101" s="9">
        <v>72</v>
      </c>
      <c r="H101" s="9">
        <f t="shared" si="17"/>
        <v>69</v>
      </c>
      <c r="I101" s="9">
        <f t="shared" si="18"/>
        <v>3</v>
      </c>
      <c r="J101" s="40">
        <f t="shared" si="19"/>
        <v>8.9</v>
      </c>
      <c r="K101" s="9"/>
    </row>
    <row r="102" spans="2:11" x14ac:dyDescent="0.3">
      <c r="B102" s="28" t="s">
        <v>70</v>
      </c>
      <c r="C102" s="8">
        <v>43471</v>
      </c>
      <c r="D102" s="15" t="s">
        <v>33</v>
      </c>
      <c r="E102" s="29">
        <v>19.899999999999999</v>
      </c>
      <c r="F102" s="29">
        <v>122</v>
      </c>
      <c r="G102" s="9">
        <v>72</v>
      </c>
      <c r="H102" s="9">
        <f t="shared" si="17"/>
        <v>102</v>
      </c>
      <c r="I102" s="9">
        <f t="shared" si="18"/>
        <v>-30</v>
      </c>
      <c r="J102" s="40">
        <f t="shared" si="19"/>
        <v>20</v>
      </c>
      <c r="K102" s="9"/>
    </row>
    <row r="103" spans="2:11" x14ac:dyDescent="0.3">
      <c r="B103" s="28" t="s">
        <v>62</v>
      </c>
      <c r="C103" s="8">
        <v>43471</v>
      </c>
      <c r="D103" s="15" t="s">
        <v>33</v>
      </c>
      <c r="E103" s="29">
        <f>J86</f>
        <v>8.1999999999999993</v>
      </c>
      <c r="F103" s="29">
        <v>75</v>
      </c>
      <c r="G103" s="9">
        <v>72</v>
      </c>
      <c r="H103" s="9">
        <f t="shared" si="17"/>
        <v>67</v>
      </c>
      <c r="I103" s="9">
        <f t="shared" si="18"/>
        <v>5</v>
      </c>
      <c r="J103" s="40">
        <f t="shared" si="19"/>
        <v>6.6999999999999993</v>
      </c>
      <c r="K103" s="9"/>
    </row>
    <row r="104" spans="2:11" x14ac:dyDescent="0.3">
      <c r="B104" s="28" t="s">
        <v>40</v>
      </c>
      <c r="C104" s="8">
        <v>43471</v>
      </c>
      <c r="D104" s="15" t="s">
        <v>33</v>
      </c>
      <c r="E104" s="29">
        <f>J66</f>
        <v>13.6</v>
      </c>
      <c r="F104" s="29">
        <v>97</v>
      </c>
      <c r="G104" s="9">
        <v>72</v>
      </c>
      <c r="H104" s="9">
        <f t="shared" si="17"/>
        <v>83</v>
      </c>
      <c r="I104" s="9">
        <f t="shared" si="18"/>
        <v>-11</v>
      </c>
      <c r="J104" s="40">
        <f t="shared" si="19"/>
        <v>13.7</v>
      </c>
      <c r="K104" s="9"/>
    </row>
    <row r="105" spans="2:11" x14ac:dyDescent="0.3">
      <c r="B105" s="37" t="s">
        <v>14</v>
      </c>
      <c r="C105" s="42">
        <v>43478</v>
      </c>
      <c r="D105" s="16" t="s">
        <v>19</v>
      </c>
      <c r="E105" s="38">
        <f t="shared" ref="E105:E110" si="20">J90</f>
        <v>5</v>
      </c>
      <c r="F105" s="18">
        <v>89</v>
      </c>
      <c r="G105" s="38">
        <v>72</v>
      </c>
      <c r="H105" s="38">
        <f t="shared" ref="H105:H132" si="21">F105-ROUND(E105,0)</f>
        <v>84</v>
      </c>
      <c r="I105" s="38">
        <f t="shared" ref="I105:I132" si="22">G105-H105</f>
        <v>-12</v>
      </c>
      <c r="J105" s="39">
        <f t="shared" ref="J105:J131" si="23">IF(I105&gt;0, E105-I105*0.3, IF(I105&lt;-3, E105+0.1, E105))</f>
        <v>5.0999999999999996</v>
      </c>
    </row>
    <row r="106" spans="2:11" x14ac:dyDescent="0.3">
      <c r="B106" s="28" t="s">
        <v>15</v>
      </c>
      <c r="C106" s="8">
        <v>43478</v>
      </c>
      <c r="D106" s="15" t="s">
        <v>19</v>
      </c>
      <c r="E106" s="9">
        <f t="shared" si="20"/>
        <v>1.7999999999999989</v>
      </c>
      <c r="F106" s="29">
        <v>78</v>
      </c>
      <c r="G106" s="9">
        <v>72</v>
      </c>
      <c r="H106" s="9">
        <f t="shared" si="21"/>
        <v>76</v>
      </c>
      <c r="I106" s="9">
        <f t="shared" si="22"/>
        <v>-4</v>
      </c>
      <c r="J106" s="40">
        <f t="shared" si="23"/>
        <v>1.899999999999999</v>
      </c>
    </row>
    <row r="107" spans="2:11" x14ac:dyDescent="0.3">
      <c r="B107" s="7" t="s">
        <v>36</v>
      </c>
      <c r="C107" s="8">
        <v>43478</v>
      </c>
      <c r="D107" s="15" t="s">
        <v>19</v>
      </c>
      <c r="E107" s="9">
        <f t="shared" si="20"/>
        <v>0.29999999999999982</v>
      </c>
      <c r="F107" s="29">
        <v>72</v>
      </c>
      <c r="G107" s="9">
        <v>72</v>
      </c>
      <c r="H107" s="9">
        <f t="shared" si="21"/>
        <v>72</v>
      </c>
      <c r="I107" s="9">
        <f t="shared" si="22"/>
        <v>0</v>
      </c>
      <c r="J107" s="40">
        <f t="shared" si="23"/>
        <v>0.29999999999999982</v>
      </c>
    </row>
    <row r="108" spans="2:11" x14ac:dyDescent="0.3">
      <c r="B108" s="7" t="s">
        <v>37</v>
      </c>
      <c r="C108" s="8">
        <v>43478</v>
      </c>
      <c r="D108" s="15" t="s">
        <v>19</v>
      </c>
      <c r="E108" s="9">
        <f t="shared" si="20"/>
        <v>9.2000000000000028</v>
      </c>
      <c r="F108" s="29">
        <v>79</v>
      </c>
      <c r="G108" s="9">
        <v>72</v>
      </c>
      <c r="H108" s="9">
        <f t="shared" si="21"/>
        <v>70</v>
      </c>
      <c r="I108" s="9">
        <f t="shared" si="22"/>
        <v>2</v>
      </c>
      <c r="J108" s="40">
        <f t="shared" si="23"/>
        <v>8.6000000000000032</v>
      </c>
    </row>
    <row r="109" spans="2:11" x14ac:dyDescent="0.3">
      <c r="B109" s="7" t="s">
        <v>8</v>
      </c>
      <c r="C109" s="8">
        <v>43478</v>
      </c>
      <c r="D109" s="15" t="s">
        <v>19</v>
      </c>
      <c r="E109" s="29">
        <f t="shared" si="20"/>
        <v>5</v>
      </c>
      <c r="F109" s="29">
        <v>84</v>
      </c>
      <c r="G109" s="9">
        <v>72</v>
      </c>
      <c r="H109" s="9">
        <f t="shared" si="21"/>
        <v>79</v>
      </c>
      <c r="I109" s="9">
        <f t="shared" si="22"/>
        <v>-7</v>
      </c>
      <c r="J109" s="40">
        <f t="shared" si="23"/>
        <v>5.0999999999999996</v>
      </c>
    </row>
    <row r="110" spans="2:11" x14ac:dyDescent="0.3">
      <c r="B110" s="7" t="s">
        <v>38</v>
      </c>
      <c r="C110" s="8">
        <v>43478</v>
      </c>
      <c r="D110" s="15" t="s">
        <v>19</v>
      </c>
      <c r="E110" s="29">
        <f t="shared" si="20"/>
        <v>12.299999999999999</v>
      </c>
      <c r="F110" s="29">
        <v>100</v>
      </c>
      <c r="G110" s="9">
        <v>72</v>
      </c>
      <c r="H110" s="9">
        <f t="shared" si="21"/>
        <v>88</v>
      </c>
      <c r="I110" s="9">
        <f t="shared" si="22"/>
        <v>-16</v>
      </c>
      <c r="J110" s="40">
        <f t="shared" si="23"/>
        <v>12.399999999999999</v>
      </c>
    </row>
    <row r="111" spans="2:11" x14ac:dyDescent="0.3">
      <c r="B111" s="7" t="s">
        <v>35</v>
      </c>
      <c r="C111" s="8">
        <v>43478</v>
      </c>
      <c r="D111" s="15" t="s">
        <v>19</v>
      </c>
      <c r="E111" s="29">
        <f>J97</f>
        <v>3.2</v>
      </c>
      <c r="F111" s="29">
        <v>77</v>
      </c>
      <c r="G111" s="9">
        <v>72</v>
      </c>
      <c r="H111" s="9">
        <f t="shared" si="21"/>
        <v>74</v>
      </c>
      <c r="I111" s="9">
        <f t="shared" si="22"/>
        <v>-2</v>
      </c>
      <c r="J111" s="40">
        <f t="shared" si="23"/>
        <v>3.2</v>
      </c>
    </row>
    <row r="112" spans="2:11" x14ac:dyDescent="0.3">
      <c r="B112" s="7" t="s">
        <v>12</v>
      </c>
      <c r="C112" s="8">
        <v>43478</v>
      </c>
      <c r="D112" s="15" t="s">
        <v>19</v>
      </c>
      <c r="E112" s="29">
        <f>J98</f>
        <v>14</v>
      </c>
      <c r="F112" s="29">
        <v>81</v>
      </c>
      <c r="G112" s="9">
        <v>72</v>
      </c>
      <c r="H112" s="9">
        <f t="shared" ref="H112:H120" si="24">F112-ROUND(E112,0)</f>
        <v>67</v>
      </c>
      <c r="I112" s="9">
        <f t="shared" ref="I112:I120" si="25">G112-H112</f>
        <v>5</v>
      </c>
      <c r="J112" s="40">
        <f t="shared" ref="J112:J120" si="26">IF(I112&gt;0, E112-I112*0.3, IF(I112&lt;-3, E112+0.1, E112))</f>
        <v>12.5</v>
      </c>
    </row>
    <row r="113" spans="2:10" x14ac:dyDescent="0.3">
      <c r="B113" s="7" t="s">
        <v>43</v>
      </c>
      <c r="C113" s="8">
        <v>43478</v>
      </c>
      <c r="D113" s="15" t="s">
        <v>19</v>
      </c>
      <c r="E113" s="29">
        <f>J100</f>
        <v>22.400000000000002</v>
      </c>
      <c r="F113" s="29">
        <v>101</v>
      </c>
      <c r="G113" s="9">
        <v>72</v>
      </c>
      <c r="H113" s="9">
        <f t="shared" si="24"/>
        <v>79</v>
      </c>
      <c r="I113" s="9">
        <f t="shared" si="25"/>
        <v>-7</v>
      </c>
      <c r="J113" s="40">
        <f t="shared" si="26"/>
        <v>22.500000000000004</v>
      </c>
    </row>
    <row r="114" spans="2:10" x14ac:dyDescent="0.3">
      <c r="B114" s="7" t="s">
        <v>69</v>
      </c>
      <c r="C114" s="8">
        <v>43478</v>
      </c>
      <c r="D114" s="15" t="s">
        <v>19</v>
      </c>
      <c r="E114" s="29">
        <f>J101</f>
        <v>8.9</v>
      </c>
      <c r="F114" s="52" t="s">
        <v>45</v>
      </c>
      <c r="G114" s="9">
        <v>72</v>
      </c>
      <c r="H114" s="53" t="s">
        <v>46</v>
      </c>
      <c r="I114" s="53" t="s">
        <v>46</v>
      </c>
      <c r="J114" s="40">
        <v>9</v>
      </c>
    </row>
    <row r="115" spans="2:10" x14ac:dyDescent="0.3">
      <c r="B115" s="7" t="s">
        <v>70</v>
      </c>
      <c r="C115" s="8">
        <v>43478</v>
      </c>
      <c r="D115" s="15" t="s">
        <v>19</v>
      </c>
      <c r="E115" s="29">
        <f>J102</f>
        <v>20</v>
      </c>
      <c r="F115" s="29">
        <v>112</v>
      </c>
      <c r="G115" s="9">
        <v>72</v>
      </c>
      <c r="H115" s="9">
        <f t="shared" si="24"/>
        <v>92</v>
      </c>
      <c r="I115" s="9">
        <f t="shared" si="25"/>
        <v>-20</v>
      </c>
      <c r="J115" s="40">
        <f t="shared" si="26"/>
        <v>20.100000000000001</v>
      </c>
    </row>
    <row r="116" spans="2:10" x14ac:dyDescent="0.3">
      <c r="B116" s="7" t="s">
        <v>40</v>
      </c>
      <c r="C116" s="8">
        <v>43478</v>
      </c>
      <c r="D116" s="15" t="s">
        <v>19</v>
      </c>
      <c r="E116" s="29">
        <f>J104</f>
        <v>13.7</v>
      </c>
      <c r="F116" s="29">
        <v>98</v>
      </c>
      <c r="G116" s="9">
        <v>72</v>
      </c>
      <c r="H116" s="9">
        <f t="shared" si="24"/>
        <v>84</v>
      </c>
      <c r="I116" s="9">
        <f t="shared" si="25"/>
        <v>-12</v>
      </c>
      <c r="J116" s="40">
        <f t="shared" si="26"/>
        <v>13.799999999999999</v>
      </c>
    </row>
    <row r="117" spans="2:10" x14ac:dyDescent="0.3">
      <c r="B117" s="7" t="s">
        <v>41</v>
      </c>
      <c r="C117" s="8">
        <v>43478</v>
      </c>
      <c r="D117" s="15" t="s">
        <v>19</v>
      </c>
      <c r="E117" s="29">
        <f>J83</f>
        <v>7.0000000000000009</v>
      </c>
      <c r="F117" s="29">
        <v>87</v>
      </c>
      <c r="G117" s="9">
        <v>72</v>
      </c>
      <c r="H117" s="9">
        <f t="shared" si="24"/>
        <v>80</v>
      </c>
      <c r="I117" s="9">
        <f t="shared" si="25"/>
        <v>-8</v>
      </c>
      <c r="J117" s="40">
        <f t="shared" si="26"/>
        <v>7.1000000000000005</v>
      </c>
    </row>
    <row r="118" spans="2:10" x14ac:dyDescent="0.3">
      <c r="B118" s="7" t="s">
        <v>71</v>
      </c>
      <c r="C118" s="8">
        <v>43478</v>
      </c>
      <c r="D118" s="15" t="s">
        <v>19</v>
      </c>
      <c r="E118" s="29">
        <v>5.6</v>
      </c>
      <c r="F118" s="29">
        <v>79</v>
      </c>
      <c r="G118" s="9">
        <v>72</v>
      </c>
      <c r="H118" s="9">
        <f t="shared" si="24"/>
        <v>73</v>
      </c>
      <c r="I118" s="9">
        <f t="shared" si="25"/>
        <v>-1</v>
      </c>
      <c r="J118" s="40">
        <f t="shared" si="26"/>
        <v>5.6</v>
      </c>
    </row>
    <row r="119" spans="2:10" x14ac:dyDescent="0.3">
      <c r="B119" s="7" t="s">
        <v>71</v>
      </c>
      <c r="C119" s="8">
        <v>43478</v>
      </c>
      <c r="D119" s="15" t="s">
        <v>19</v>
      </c>
      <c r="E119" s="29">
        <v>11.2</v>
      </c>
      <c r="F119" s="29">
        <v>94</v>
      </c>
      <c r="G119" s="9">
        <v>72</v>
      </c>
      <c r="H119" s="9">
        <f t="shared" si="24"/>
        <v>83</v>
      </c>
      <c r="I119" s="9">
        <f t="shared" si="25"/>
        <v>-11</v>
      </c>
      <c r="J119" s="40">
        <f t="shared" si="26"/>
        <v>11.299999999999999</v>
      </c>
    </row>
    <row r="120" spans="2:10" x14ac:dyDescent="0.3">
      <c r="B120" s="7" t="s">
        <v>44</v>
      </c>
      <c r="C120" s="8">
        <v>43478</v>
      </c>
      <c r="D120" s="15" t="s">
        <v>19</v>
      </c>
      <c r="E120" s="29">
        <v>19.5</v>
      </c>
      <c r="F120" s="29">
        <v>124</v>
      </c>
      <c r="G120" s="9">
        <v>72</v>
      </c>
      <c r="H120" s="9">
        <f t="shared" si="24"/>
        <v>104</v>
      </c>
      <c r="I120" s="9">
        <f t="shared" si="25"/>
        <v>-32</v>
      </c>
      <c r="J120" s="40">
        <f t="shared" si="26"/>
        <v>19.600000000000001</v>
      </c>
    </row>
    <row r="121" spans="2:10" x14ac:dyDescent="0.3">
      <c r="B121" s="37" t="s">
        <v>14</v>
      </c>
      <c r="C121" s="42">
        <v>43485</v>
      </c>
      <c r="D121" s="16" t="s">
        <v>20</v>
      </c>
      <c r="E121" s="38">
        <f t="shared" ref="E121:E129" si="27">J105</f>
        <v>5.0999999999999996</v>
      </c>
      <c r="F121" s="38">
        <v>79</v>
      </c>
      <c r="G121" s="38">
        <v>73</v>
      </c>
      <c r="H121" s="38">
        <f t="shared" si="21"/>
        <v>74</v>
      </c>
      <c r="I121" s="38">
        <f t="shared" si="22"/>
        <v>-1</v>
      </c>
      <c r="J121" s="39">
        <f t="shared" si="23"/>
        <v>5.0999999999999996</v>
      </c>
    </row>
    <row r="122" spans="2:10" x14ac:dyDescent="0.3">
      <c r="B122" s="7" t="s">
        <v>15</v>
      </c>
      <c r="C122" s="8">
        <v>43485</v>
      </c>
      <c r="D122" s="15" t="s">
        <v>20</v>
      </c>
      <c r="E122" s="29">
        <f t="shared" si="27"/>
        <v>1.899999999999999</v>
      </c>
      <c r="F122" s="29">
        <v>74</v>
      </c>
      <c r="G122" s="9">
        <v>73</v>
      </c>
      <c r="H122" s="9">
        <f t="shared" si="21"/>
        <v>72</v>
      </c>
      <c r="I122" s="9">
        <f t="shared" si="22"/>
        <v>1</v>
      </c>
      <c r="J122" s="40">
        <f t="shared" si="23"/>
        <v>1.599999999999999</v>
      </c>
    </row>
    <row r="123" spans="2:10" x14ac:dyDescent="0.3">
      <c r="B123" s="28" t="s">
        <v>36</v>
      </c>
      <c r="C123" s="8">
        <v>43485</v>
      </c>
      <c r="D123" s="15" t="s">
        <v>20</v>
      </c>
      <c r="E123" s="9">
        <f t="shared" si="27"/>
        <v>0.29999999999999982</v>
      </c>
      <c r="F123" s="29">
        <v>74</v>
      </c>
      <c r="G123" s="9">
        <v>73</v>
      </c>
      <c r="H123" s="9">
        <f t="shared" si="21"/>
        <v>74</v>
      </c>
      <c r="I123" s="9">
        <f t="shared" si="22"/>
        <v>-1</v>
      </c>
      <c r="J123" s="40">
        <f t="shared" si="23"/>
        <v>0.29999999999999982</v>
      </c>
    </row>
    <row r="124" spans="2:10" x14ac:dyDescent="0.3">
      <c r="B124" s="28" t="s">
        <v>37</v>
      </c>
      <c r="C124" s="8">
        <v>43485</v>
      </c>
      <c r="D124" s="15" t="s">
        <v>20</v>
      </c>
      <c r="E124" s="29">
        <f t="shared" si="27"/>
        <v>8.6000000000000032</v>
      </c>
      <c r="F124" s="29">
        <v>80</v>
      </c>
      <c r="G124" s="9">
        <v>73</v>
      </c>
      <c r="H124" s="9">
        <f t="shared" si="21"/>
        <v>71</v>
      </c>
      <c r="I124" s="9">
        <f t="shared" si="22"/>
        <v>2</v>
      </c>
      <c r="J124" s="40">
        <f t="shared" si="23"/>
        <v>8.0000000000000036</v>
      </c>
    </row>
    <row r="125" spans="2:10" x14ac:dyDescent="0.3">
      <c r="B125" s="28" t="s">
        <v>8</v>
      </c>
      <c r="C125" s="8">
        <v>43485</v>
      </c>
      <c r="D125" s="15" t="s">
        <v>20</v>
      </c>
      <c r="E125" s="29">
        <f t="shared" si="27"/>
        <v>5.0999999999999996</v>
      </c>
      <c r="F125" s="29">
        <v>75</v>
      </c>
      <c r="G125" s="9">
        <v>73</v>
      </c>
      <c r="H125" s="9">
        <f t="shared" si="21"/>
        <v>70</v>
      </c>
      <c r="I125" s="9">
        <f t="shared" si="22"/>
        <v>3</v>
      </c>
      <c r="J125" s="40">
        <f t="shared" si="23"/>
        <v>4.1999999999999993</v>
      </c>
    </row>
    <row r="126" spans="2:10" x14ac:dyDescent="0.3">
      <c r="B126" s="28" t="s">
        <v>38</v>
      </c>
      <c r="C126" s="8">
        <v>43485</v>
      </c>
      <c r="D126" s="15" t="s">
        <v>20</v>
      </c>
      <c r="E126" s="29">
        <f t="shared" si="27"/>
        <v>12.399999999999999</v>
      </c>
      <c r="F126" s="29">
        <v>86</v>
      </c>
      <c r="G126" s="9">
        <v>73</v>
      </c>
      <c r="H126" s="9">
        <f t="shared" si="21"/>
        <v>74</v>
      </c>
      <c r="I126" s="9">
        <f t="shared" si="22"/>
        <v>-1</v>
      </c>
      <c r="J126" s="40">
        <f t="shared" si="23"/>
        <v>12.399999999999999</v>
      </c>
    </row>
    <row r="127" spans="2:10" x14ac:dyDescent="0.3">
      <c r="B127" s="28" t="s">
        <v>35</v>
      </c>
      <c r="C127" s="8">
        <v>43485</v>
      </c>
      <c r="D127" s="15" t="s">
        <v>20</v>
      </c>
      <c r="E127" s="29">
        <f t="shared" si="27"/>
        <v>3.2</v>
      </c>
      <c r="F127" s="29">
        <v>80</v>
      </c>
      <c r="G127" s="9">
        <v>73</v>
      </c>
      <c r="H127" s="9">
        <f t="shared" si="21"/>
        <v>77</v>
      </c>
      <c r="I127" s="9">
        <f t="shared" si="22"/>
        <v>-4</v>
      </c>
      <c r="J127" s="40">
        <f t="shared" si="23"/>
        <v>3.3000000000000003</v>
      </c>
    </row>
    <row r="128" spans="2:10" x14ac:dyDescent="0.3">
      <c r="B128" s="28" t="s">
        <v>12</v>
      </c>
      <c r="C128" s="8">
        <v>43485</v>
      </c>
      <c r="D128" s="15" t="s">
        <v>20</v>
      </c>
      <c r="E128" s="29">
        <f t="shared" si="27"/>
        <v>12.5</v>
      </c>
      <c r="F128" s="29">
        <v>85</v>
      </c>
      <c r="G128" s="9">
        <v>73</v>
      </c>
      <c r="H128" s="9">
        <f t="shared" si="21"/>
        <v>72</v>
      </c>
      <c r="I128" s="9">
        <f t="shared" si="22"/>
        <v>1</v>
      </c>
      <c r="J128" s="40">
        <f t="shared" si="23"/>
        <v>12.2</v>
      </c>
    </row>
    <row r="129" spans="2:10" x14ac:dyDescent="0.3">
      <c r="B129" s="28" t="s">
        <v>43</v>
      </c>
      <c r="C129" s="8">
        <v>43485</v>
      </c>
      <c r="D129" s="15" t="s">
        <v>20</v>
      </c>
      <c r="E129" s="29">
        <f t="shared" si="27"/>
        <v>22.500000000000004</v>
      </c>
      <c r="F129" s="29">
        <v>91</v>
      </c>
      <c r="G129" s="9">
        <v>73</v>
      </c>
      <c r="H129" s="9">
        <f t="shared" si="21"/>
        <v>68</v>
      </c>
      <c r="I129" s="9">
        <f t="shared" si="22"/>
        <v>5</v>
      </c>
      <c r="J129" s="40">
        <f t="shared" si="23"/>
        <v>21.000000000000004</v>
      </c>
    </row>
    <row r="130" spans="2:10" x14ac:dyDescent="0.3">
      <c r="B130" s="28" t="s">
        <v>70</v>
      </c>
      <c r="C130" s="8">
        <v>43485</v>
      </c>
      <c r="D130" s="15" t="s">
        <v>20</v>
      </c>
      <c r="E130" s="29">
        <f>J115</f>
        <v>20.100000000000001</v>
      </c>
      <c r="F130" s="29">
        <v>101</v>
      </c>
      <c r="G130" s="9">
        <v>73</v>
      </c>
      <c r="H130" s="9">
        <f t="shared" si="21"/>
        <v>81</v>
      </c>
      <c r="I130" s="9">
        <f t="shared" si="22"/>
        <v>-8</v>
      </c>
      <c r="J130" s="40">
        <f t="shared" si="23"/>
        <v>20.200000000000003</v>
      </c>
    </row>
    <row r="131" spans="2:10" x14ac:dyDescent="0.3">
      <c r="B131" s="28" t="s">
        <v>41</v>
      </c>
      <c r="C131" s="8">
        <v>43485</v>
      </c>
      <c r="D131" s="15" t="s">
        <v>20</v>
      </c>
      <c r="E131" s="29">
        <f>J117</f>
        <v>7.1000000000000005</v>
      </c>
      <c r="F131" s="29">
        <v>85</v>
      </c>
      <c r="G131" s="9">
        <v>73</v>
      </c>
      <c r="H131" s="9">
        <f t="shared" si="21"/>
        <v>78</v>
      </c>
      <c r="I131" s="9">
        <f t="shared" si="22"/>
        <v>-5</v>
      </c>
      <c r="J131" s="40">
        <f t="shared" si="23"/>
        <v>7.2</v>
      </c>
    </row>
    <row r="132" spans="2:10" x14ac:dyDescent="0.3">
      <c r="B132" s="28" t="s">
        <v>57</v>
      </c>
      <c r="C132" s="8">
        <v>43485</v>
      </c>
      <c r="D132" s="15" t="s">
        <v>20</v>
      </c>
      <c r="E132" s="29">
        <f>J65</f>
        <v>36</v>
      </c>
      <c r="F132" s="29">
        <v>132</v>
      </c>
      <c r="G132" s="9">
        <v>73</v>
      </c>
      <c r="H132" s="9">
        <f t="shared" si="21"/>
        <v>96</v>
      </c>
      <c r="I132" s="9">
        <f t="shared" si="22"/>
        <v>-23</v>
      </c>
      <c r="J132" s="40">
        <v>36</v>
      </c>
    </row>
    <row r="133" spans="2:10" x14ac:dyDescent="0.3">
      <c r="B133" s="37" t="s">
        <v>14</v>
      </c>
      <c r="C133" s="42">
        <v>43492</v>
      </c>
      <c r="D133" s="16" t="s">
        <v>13</v>
      </c>
      <c r="E133" s="38">
        <f t="shared" ref="E133:E140" si="28">J121</f>
        <v>5.0999999999999996</v>
      </c>
      <c r="F133" s="18">
        <v>80</v>
      </c>
      <c r="G133" s="18">
        <v>72</v>
      </c>
      <c r="H133" s="38">
        <f>F133-ROUND(E133,0)</f>
        <v>75</v>
      </c>
      <c r="I133" s="38">
        <f>G133-H133</f>
        <v>-3</v>
      </c>
      <c r="J133" s="39">
        <f>IF(I133&gt;0, E133-I133*0.3, IF(I133&lt;-3, E133+0.1, E133))</f>
        <v>5.0999999999999996</v>
      </c>
    </row>
    <row r="134" spans="2:10" x14ac:dyDescent="0.3">
      <c r="B134" s="7" t="s">
        <v>15</v>
      </c>
      <c r="C134" s="8">
        <v>43492</v>
      </c>
      <c r="D134" s="15" t="s">
        <v>13</v>
      </c>
      <c r="E134" s="9">
        <f t="shared" si="28"/>
        <v>1.599999999999999</v>
      </c>
      <c r="F134" s="29">
        <v>77</v>
      </c>
      <c r="G134" s="29">
        <v>72</v>
      </c>
      <c r="H134" s="9">
        <f t="shared" ref="H134:H195" si="29">F134-ROUND(E134,0)</f>
        <v>75</v>
      </c>
      <c r="I134" s="9">
        <f t="shared" ref="I134:I195" si="30">G134-H134</f>
        <v>-3</v>
      </c>
      <c r="J134" s="40">
        <f t="shared" ref="J134:J195" si="31">IF(I134&gt;0, E134-I134*0.3, IF(I134&lt;-3, E134+0.1, E134))</f>
        <v>1.599999999999999</v>
      </c>
    </row>
    <row r="135" spans="2:10" x14ac:dyDescent="0.3">
      <c r="B135" s="28" t="s">
        <v>36</v>
      </c>
      <c r="C135" s="8">
        <v>43492</v>
      </c>
      <c r="D135" s="15" t="s">
        <v>13</v>
      </c>
      <c r="E135" s="9">
        <f t="shared" si="28"/>
        <v>0.29999999999999982</v>
      </c>
      <c r="F135" s="29">
        <v>75</v>
      </c>
      <c r="G135" s="29">
        <v>72</v>
      </c>
      <c r="H135" s="9">
        <f t="shared" si="29"/>
        <v>75</v>
      </c>
      <c r="I135" s="9">
        <f t="shared" si="30"/>
        <v>-3</v>
      </c>
      <c r="J135" s="40">
        <f t="shared" si="31"/>
        <v>0.29999999999999982</v>
      </c>
    </row>
    <row r="136" spans="2:10" x14ac:dyDescent="0.3">
      <c r="B136" s="28" t="s">
        <v>37</v>
      </c>
      <c r="C136" s="8">
        <v>43492</v>
      </c>
      <c r="D136" s="15" t="s">
        <v>13</v>
      </c>
      <c r="E136" s="9">
        <f t="shared" si="28"/>
        <v>8.0000000000000036</v>
      </c>
      <c r="F136" s="29">
        <v>90</v>
      </c>
      <c r="G136" s="29">
        <v>72</v>
      </c>
      <c r="H136" s="9">
        <f t="shared" si="29"/>
        <v>82</v>
      </c>
      <c r="I136" s="9">
        <f t="shared" si="30"/>
        <v>-10</v>
      </c>
      <c r="J136" s="40">
        <f t="shared" si="31"/>
        <v>8.1000000000000032</v>
      </c>
    </row>
    <row r="137" spans="2:10" x14ac:dyDescent="0.3">
      <c r="B137" s="28" t="s">
        <v>8</v>
      </c>
      <c r="C137" s="8">
        <v>43492</v>
      </c>
      <c r="D137" s="15" t="s">
        <v>13</v>
      </c>
      <c r="E137" s="29">
        <f t="shared" si="28"/>
        <v>4.1999999999999993</v>
      </c>
      <c r="F137" s="29">
        <v>77</v>
      </c>
      <c r="G137" s="29">
        <v>72</v>
      </c>
      <c r="H137" s="9">
        <f t="shared" ref="H137:H138" si="32">F137-ROUND(E137,0)</f>
        <v>73</v>
      </c>
      <c r="I137" s="9">
        <f t="shared" ref="I137:I138" si="33">G137-H137</f>
        <v>-1</v>
      </c>
      <c r="J137" s="40">
        <f t="shared" ref="J137:J138" si="34">IF(I137&gt;0, E137-I137*0.3, IF(I137&lt;-3, E137+0.1, E137))</f>
        <v>4.1999999999999993</v>
      </c>
    </row>
    <row r="138" spans="2:10" x14ac:dyDescent="0.3">
      <c r="B138" s="28" t="s">
        <v>38</v>
      </c>
      <c r="C138" s="8">
        <v>43492</v>
      </c>
      <c r="D138" s="15" t="s">
        <v>13</v>
      </c>
      <c r="E138" s="29">
        <f t="shared" si="28"/>
        <v>12.399999999999999</v>
      </c>
      <c r="F138" s="29">
        <v>93</v>
      </c>
      <c r="G138" s="29">
        <v>72</v>
      </c>
      <c r="H138" s="9">
        <f t="shared" si="32"/>
        <v>81</v>
      </c>
      <c r="I138" s="9">
        <f t="shared" si="33"/>
        <v>-9</v>
      </c>
      <c r="J138" s="40">
        <f t="shared" si="34"/>
        <v>12.499999999999998</v>
      </c>
    </row>
    <row r="139" spans="2:10" x14ac:dyDescent="0.3">
      <c r="B139" s="28" t="s">
        <v>35</v>
      </c>
      <c r="C139" s="8">
        <v>43492</v>
      </c>
      <c r="D139" s="15" t="s">
        <v>13</v>
      </c>
      <c r="E139" s="29">
        <f t="shared" si="28"/>
        <v>3.3000000000000003</v>
      </c>
      <c r="F139" s="29">
        <v>80</v>
      </c>
      <c r="G139" s="29">
        <v>72</v>
      </c>
      <c r="H139" s="9">
        <f t="shared" si="29"/>
        <v>77</v>
      </c>
      <c r="I139" s="9">
        <f t="shared" si="30"/>
        <v>-5</v>
      </c>
      <c r="J139" s="40">
        <f t="shared" si="31"/>
        <v>3.4000000000000004</v>
      </c>
    </row>
    <row r="140" spans="2:10" x14ac:dyDescent="0.3">
      <c r="B140" s="28" t="s">
        <v>12</v>
      </c>
      <c r="C140" s="8">
        <v>43492</v>
      </c>
      <c r="D140" s="15" t="s">
        <v>13</v>
      </c>
      <c r="E140" s="29">
        <f t="shared" si="28"/>
        <v>12.2</v>
      </c>
      <c r="F140" s="29">
        <v>96</v>
      </c>
      <c r="G140" s="29">
        <v>72</v>
      </c>
      <c r="H140" s="9">
        <f t="shared" si="29"/>
        <v>84</v>
      </c>
      <c r="I140" s="9">
        <f t="shared" si="30"/>
        <v>-12</v>
      </c>
      <c r="J140" s="40">
        <f t="shared" si="31"/>
        <v>12.299999999999999</v>
      </c>
    </row>
    <row r="141" spans="2:10" x14ac:dyDescent="0.3">
      <c r="B141" s="28" t="s">
        <v>41</v>
      </c>
      <c r="C141" s="8">
        <v>43492</v>
      </c>
      <c r="D141" s="15" t="s">
        <v>13</v>
      </c>
      <c r="E141" s="29">
        <f>J131</f>
        <v>7.2</v>
      </c>
      <c r="F141" s="29">
        <v>83</v>
      </c>
      <c r="G141" s="29">
        <v>72</v>
      </c>
      <c r="H141" s="9">
        <f t="shared" si="29"/>
        <v>76</v>
      </c>
      <c r="I141" s="9">
        <f t="shared" si="30"/>
        <v>-4</v>
      </c>
      <c r="J141" s="40">
        <f t="shared" si="31"/>
        <v>7.3</v>
      </c>
    </row>
    <row r="142" spans="2:10" x14ac:dyDescent="0.3">
      <c r="B142" s="28" t="s">
        <v>40</v>
      </c>
      <c r="C142" s="8">
        <v>43492</v>
      </c>
      <c r="D142" s="15" t="s">
        <v>13</v>
      </c>
      <c r="E142" s="29">
        <f>J116</f>
        <v>13.799999999999999</v>
      </c>
      <c r="F142" s="29">
        <v>89</v>
      </c>
      <c r="G142" s="29">
        <v>72</v>
      </c>
      <c r="H142" s="9">
        <f t="shared" si="29"/>
        <v>75</v>
      </c>
      <c r="I142" s="9">
        <f t="shared" si="30"/>
        <v>-3</v>
      </c>
      <c r="J142" s="40">
        <f t="shared" si="31"/>
        <v>13.799999999999999</v>
      </c>
    </row>
    <row r="143" spans="2:10" x14ac:dyDescent="0.3">
      <c r="B143" s="7" t="s">
        <v>71</v>
      </c>
      <c r="C143" s="8">
        <v>43492</v>
      </c>
      <c r="D143" s="15" t="s">
        <v>13</v>
      </c>
      <c r="E143" s="29">
        <f>J118</f>
        <v>5.6</v>
      </c>
      <c r="F143" s="29">
        <v>78</v>
      </c>
      <c r="G143" s="29">
        <v>72</v>
      </c>
      <c r="H143" s="9">
        <f t="shared" si="29"/>
        <v>72</v>
      </c>
      <c r="I143" s="9">
        <f t="shared" si="30"/>
        <v>0</v>
      </c>
      <c r="J143" s="40">
        <f t="shared" si="31"/>
        <v>5.6</v>
      </c>
    </row>
    <row r="144" spans="2:10" x14ac:dyDescent="0.3">
      <c r="B144" s="31" t="s">
        <v>71</v>
      </c>
      <c r="C144" s="32">
        <v>43492</v>
      </c>
      <c r="D144" s="33" t="s">
        <v>13</v>
      </c>
      <c r="E144" s="35">
        <f>J119</f>
        <v>11.299999999999999</v>
      </c>
      <c r="F144" s="35">
        <v>86</v>
      </c>
      <c r="G144" s="35">
        <v>72</v>
      </c>
      <c r="H144" s="34">
        <f t="shared" si="29"/>
        <v>75</v>
      </c>
      <c r="I144" s="34">
        <f t="shared" si="30"/>
        <v>-3</v>
      </c>
      <c r="J144" s="41">
        <f t="shared" si="31"/>
        <v>11.299999999999999</v>
      </c>
    </row>
    <row r="145" spans="2:10" x14ac:dyDescent="0.3">
      <c r="B145" s="37" t="s">
        <v>14</v>
      </c>
      <c r="C145" s="8">
        <v>43499</v>
      </c>
      <c r="D145" s="15" t="s">
        <v>21</v>
      </c>
      <c r="E145">
        <f t="shared" ref="E145:E151" si="35">J133</f>
        <v>5.0999999999999996</v>
      </c>
      <c r="F145" s="29">
        <v>79</v>
      </c>
      <c r="G145" s="29">
        <v>72</v>
      </c>
      <c r="H145" s="29">
        <f t="shared" si="29"/>
        <v>74</v>
      </c>
      <c r="I145" s="29">
        <f t="shared" si="30"/>
        <v>-2</v>
      </c>
      <c r="J145" s="30">
        <f t="shared" si="31"/>
        <v>5.0999999999999996</v>
      </c>
    </row>
    <row r="146" spans="2:10" x14ac:dyDescent="0.3">
      <c r="B146" s="7" t="s">
        <v>15</v>
      </c>
      <c r="C146" s="8">
        <v>43499</v>
      </c>
      <c r="D146" s="15" t="s">
        <v>21</v>
      </c>
      <c r="E146">
        <f t="shared" si="35"/>
        <v>1.599999999999999</v>
      </c>
      <c r="F146" s="29">
        <v>73</v>
      </c>
      <c r="G146" s="29">
        <v>72</v>
      </c>
      <c r="H146" s="29">
        <f t="shared" si="29"/>
        <v>71</v>
      </c>
      <c r="I146" s="29">
        <f t="shared" si="30"/>
        <v>1</v>
      </c>
      <c r="J146" s="30">
        <f t="shared" si="31"/>
        <v>1.2999999999999989</v>
      </c>
    </row>
    <row r="147" spans="2:10" x14ac:dyDescent="0.3">
      <c r="B147" s="28" t="s">
        <v>36</v>
      </c>
      <c r="C147" s="8">
        <v>43499</v>
      </c>
      <c r="D147" s="15" t="s">
        <v>21</v>
      </c>
      <c r="E147">
        <f t="shared" si="35"/>
        <v>0.29999999999999982</v>
      </c>
      <c r="F147" s="29">
        <v>74</v>
      </c>
      <c r="G147" s="29">
        <v>72</v>
      </c>
      <c r="H147" s="29">
        <f t="shared" si="29"/>
        <v>74</v>
      </c>
      <c r="I147" s="29">
        <f t="shared" si="30"/>
        <v>-2</v>
      </c>
      <c r="J147" s="30">
        <f t="shared" si="31"/>
        <v>0.29999999999999982</v>
      </c>
    </row>
    <row r="148" spans="2:10" x14ac:dyDescent="0.3">
      <c r="B148" s="28" t="s">
        <v>37</v>
      </c>
      <c r="C148" s="8">
        <v>43499</v>
      </c>
      <c r="D148" s="15" t="s">
        <v>21</v>
      </c>
      <c r="E148">
        <f t="shared" si="35"/>
        <v>8.1000000000000032</v>
      </c>
      <c r="F148" s="29">
        <v>77</v>
      </c>
      <c r="G148" s="29">
        <v>72</v>
      </c>
      <c r="H148" s="29">
        <f t="shared" ref="H148:H153" si="36">F148-ROUND(E148,0)</f>
        <v>69</v>
      </c>
      <c r="I148" s="29">
        <f t="shared" ref="I148:I153" si="37">G148-H148</f>
        <v>3</v>
      </c>
      <c r="J148" s="30">
        <f t="shared" ref="J148:J153" si="38">IF(I148&gt;0, E148-I148*0.3, IF(I148&lt;-3, E148+0.1, E148))</f>
        <v>7.2000000000000028</v>
      </c>
    </row>
    <row r="149" spans="2:10" x14ac:dyDescent="0.3">
      <c r="B149" s="28" t="s">
        <v>8</v>
      </c>
      <c r="C149" s="8">
        <v>43499</v>
      </c>
      <c r="D149" s="15" t="s">
        <v>21</v>
      </c>
      <c r="E149">
        <f t="shared" si="35"/>
        <v>4.1999999999999993</v>
      </c>
      <c r="F149" s="29">
        <v>75</v>
      </c>
      <c r="G149" s="29">
        <v>72</v>
      </c>
      <c r="H149" s="29">
        <f t="shared" si="36"/>
        <v>71</v>
      </c>
      <c r="I149" s="29">
        <f t="shared" si="37"/>
        <v>1</v>
      </c>
      <c r="J149" s="30">
        <f t="shared" si="38"/>
        <v>3.8999999999999995</v>
      </c>
    </row>
    <row r="150" spans="2:10" x14ac:dyDescent="0.3">
      <c r="B150" s="28" t="s">
        <v>38</v>
      </c>
      <c r="C150" s="8">
        <v>43499</v>
      </c>
      <c r="D150" s="15" t="s">
        <v>21</v>
      </c>
      <c r="E150">
        <f t="shared" si="35"/>
        <v>12.499999999999998</v>
      </c>
      <c r="F150" s="29">
        <v>88</v>
      </c>
      <c r="G150" s="29">
        <v>72</v>
      </c>
      <c r="H150" s="29">
        <f t="shared" si="36"/>
        <v>75</v>
      </c>
      <c r="I150" s="29">
        <f t="shared" si="37"/>
        <v>-3</v>
      </c>
      <c r="J150" s="30">
        <f t="shared" si="38"/>
        <v>12.499999999999998</v>
      </c>
    </row>
    <row r="151" spans="2:10" x14ac:dyDescent="0.3">
      <c r="B151" s="28" t="s">
        <v>35</v>
      </c>
      <c r="C151" s="8">
        <v>43499</v>
      </c>
      <c r="D151" s="15" t="s">
        <v>21</v>
      </c>
      <c r="E151">
        <f t="shared" si="35"/>
        <v>3.4000000000000004</v>
      </c>
      <c r="F151" s="29">
        <v>72</v>
      </c>
      <c r="G151" s="29">
        <v>72</v>
      </c>
      <c r="H151" s="29">
        <f t="shared" si="36"/>
        <v>69</v>
      </c>
      <c r="I151" s="29">
        <f t="shared" si="37"/>
        <v>3</v>
      </c>
      <c r="J151" s="30">
        <f t="shared" si="38"/>
        <v>2.5000000000000004</v>
      </c>
    </row>
    <row r="152" spans="2:10" x14ac:dyDescent="0.3">
      <c r="B152" s="28" t="s">
        <v>40</v>
      </c>
      <c r="C152" s="8">
        <v>43499</v>
      </c>
      <c r="D152" s="15" t="s">
        <v>21</v>
      </c>
      <c r="E152">
        <f>J142</f>
        <v>13.799999999999999</v>
      </c>
      <c r="F152" s="29">
        <v>86</v>
      </c>
      <c r="G152" s="29">
        <v>72</v>
      </c>
      <c r="H152" s="29">
        <f t="shared" si="36"/>
        <v>72</v>
      </c>
      <c r="I152" s="29">
        <f t="shared" si="37"/>
        <v>0</v>
      </c>
      <c r="J152" s="30">
        <f t="shared" si="38"/>
        <v>13.799999999999999</v>
      </c>
    </row>
    <row r="153" spans="2:10" x14ac:dyDescent="0.3">
      <c r="B153" s="7" t="s">
        <v>71</v>
      </c>
      <c r="C153" s="8">
        <v>43499</v>
      </c>
      <c r="D153" s="15" t="s">
        <v>21</v>
      </c>
      <c r="E153">
        <f>J143</f>
        <v>5.6</v>
      </c>
      <c r="F153" s="29">
        <v>80</v>
      </c>
      <c r="G153" s="29">
        <v>72</v>
      </c>
      <c r="H153" s="29">
        <f t="shared" si="36"/>
        <v>74</v>
      </c>
      <c r="I153" s="29">
        <f t="shared" si="37"/>
        <v>-2</v>
      </c>
      <c r="J153" s="30">
        <f t="shared" si="38"/>
        <v>5.6</v>
      </c>
    </row>
    <row r="154" spans="2:10" x14ac:dyDescent="0.3">
      <c r="B154" s="28" t="s">
        <v>71</v>
      </c>
      <c r="C154" s="8">
        <v>43499</v>
      </c>
      <c r="D154" s="15" t="s">
        <v>21</v>
      </c>
      <c r="E154">
        <f>J144</f>
        <v>11.299999999999999</v>
      </c>
      <c r="F154" s="29">
        <v>86</v>
      </c>
      <c r="G154" s="29">
        <v>72</v>
      </c>
      <c r="H154" s="29">
        <f t="shared" si="29"/>
        <v>75</v>
      </c>
      <c r="I154" s="29">
        <f t="shared" si="30"/>
        <v>-3</v>
      </c>
      <c r="J154" s="30">
        <f t="shared" si="31"/>
        <v>11.299999999999999</v>
      </c>
    </row>
    <row r="155" spans="2:10" x14ac:dyDescent="0.3">
      <c r="B155" s="28" t="s">
        <v>70</v>
      </c>
      <c r="C155" s="8">
        <v>43499</v>
      </c>
      <c r="D155" s="15" t="s">
        <v>21</v>
      </c>
      <c r="E155">
        <f>J130</f>
        <v>20.200000000000003</v>
      </c>
      <c r="F155" s="29">
        <v>92</v>
      </c>
      <c r="G155" s="29">
        <v>72</v>
      </c>
      <c r="H155" s="29">
        <f t="shared" si="29"/>
        <v>72</v>
      </c>
      <c r="I155" s="29">
        <f t="shared" si="30"/>
        <v>0</v>
      </c>
      <c r="J155" s="30">
        <f t="shared" si="31"/>
        <v>20.200000000000003</v>
      </c>
    </row>
    <row r="156" spans="2:10" x14ac:dyDescent="0.3">
      <c r="B156" s="28" t="s">
        <v>43</v>
      </c>
      <c r="C156" s="8">
        <v>43499</v>
      </c>
      <c r="D156" s="15" t="s">
        <v>21</v>
      </c>
      <c r="E156">
        <f>J129</f>
        <v>21.000000000000004</v>
      </c>
      <c r="F156" s="29">
        <v>91</v>
      </c>
      <c r="G156" s="29">
        <v>72</v>
      </c>
      <c r="H156" s="29">
        <f t="shared" si="29"/>
        <v>70</v>
      </c>
      <c r="I156" s="29">
        <f t="shared" si="30"/>
        <v>2</v>
      </c>
      <c r="J156" s="30">
        <f t="shared" si="31"/>
        <v>20.400000000000002</v>
      </c>
    </row>
    <row r="157" spans="2:10" x14ac:dyDescent="0.3">
      <c r="B157" s="28" t="s">
        <v>57</v>
      </c>
      <c r="C157" s="8">
        <v>43499</v>
      </c>
      <c r="D157" s="15" t="s">
        <v>21</v>
      </c>
      <c r="E157">
        <f>J132</f>
        <v>36</v>
      </c>
      <c r="F157" s="29">
        <v>123</v>
      </c>
      <c r="G157" s="29">
        <v>72</v>
      </c>
      <c r="H157" s="29">
        <f t="shared" si="29"/>
        <v>87</v>
      </c>
      <c r="I157" s="29">
        <f t="shared" si="30"/>
        <v>-15</v>
      </c>
      <c r="J157" s="30">
        <v>36</v>
      </c>
    </row>
    <row r="158" spans="2:10" x14ac:dyDescent="0.3">
      <c r="B158" s="28" t="s">
        <v>44</v>
      </c>
      <c r="C158" s="8">
        <v>43499</v>
      </c>
      <c r="D158" s="15" t="s">
        <v>21</v>
      </c>
      <c r="E158">
        <f>J120</f>
        <v>19.600000000000001</v>
      </c>
      <c r="F158" s="52" t="s">
        <v>45</v>
      </c>
      <c r="G158" s="29">
        <v>72</v>
      </c>
      <c r="H158" s="52" t="s">
        <v>46</v>
      </c>
      <c r="I158" s="52" t="s">
        <v>46</v>
      </c>
      <c r="J158" s="30">
        <v>19.7</v>
      </c>
    </row>
    <row r="159" spans="2:10" x14ac:dyDescent="0.3">
      <c r="B159" s="28" t="s">
        <v>76</v>
      </c>
      <c r="C159" s="8">
        <v>43499</v>
      </c>
      <c r="D159" s="15" t="s">
        <v>21</v>
      </c>
      <c r="E159">
        <v>36</v>
      </c>
      <c r="F159" s="52" t="s">
        <v>45</v>
      </c>
      <c r="G159" s="29">
        <v>72</v>
      </c>
      <c r="H159" s="52" t="s">
        <v>46</v>
      </c>
      <c r="I159" s="52" t="s">
        <v>46</v>
      </c>
      <c r="J159" s="30">
        <v>36</v>
      </c>
    </row>
    <row r="160" spans="2:10" x14ac:dyDescent="0.3">
      <c r="B160" s="31" t="s">
        <v>75</v>
      </c>
      <c r="C160" s="32">
        <v>43499</v>
      </c>
      <c r="D160" s="33" t="s">
        <v>21</v>
      </c>
      <c r="E160" s="34">
        <v>36</v>
      </c>
      <c r="F160" s="54" t="s">
        <v>45</v>
      </c>
      <c r="G160" s="35">
        <v>72</v>
      </c>
      <c r="H160" s="54" t="s">
        <v>46</v>
      </c>
      <c r="I160" s="54" t="s">
        <v>46</v>
      </c>
      <c r="J160" s="36">
        <v>36</v>
      </c>
    </row>
    <row r="161" spans="2:10" x14ac:dyDescent="0.3">
      <c r="B161" s="37" t="s">
        <v>14</v>
      </c>
      <c r="C161" s="1">
        <v>43506</v>
      </c>
      <c r="D161" s="15" t="s">
        <v>25</v>
      </c>
      <c r="E161">
        <f>J145</f>
        <v>5.0999999999999996</v>
      </c>
      <c r="F161" s="29">
        <v>80</v>
      </c>
      <c r="G161" s="29">
        <v>72</v>
      </c>
      <c r="H161" s="29">
        <f t="shared" si="29"/>
        <v>75</v>
      </c>
      <c r="I161" s="29">
        <f t="shared" si="30"/>
        <v>-3</v>
      </c>
      <c r="J161" s="30">
        <f t="shared" si="31"/>
        <v>5.0999999999999996</v>
      </c>
    </row>
    <row r="162" spans="2:10" x14ac:dyDescent="0.3">
      <c r="B162" s="7" t="s">
        <v>15</v>
      </c>
      <c r="C162" s="1">
        <v>43506</v>
      </c>
      <c r="D162" s="15" t="s">
        <v>25</v>
      </c>
      <c r="E162">
        <f t="shared" ref="E162:E167" si="39">J146</f>
        <v>1.2999999999999989</v>
      </c>
      <c r="F162" s="29">
        <v>81</v>
      </c>
      <c r="G162" s="29">
        <v>72</v>
      </c>
      <c r="H162" s="29">
        <f t="shared" si="29"/>
        <v>80</v>
      </c>
      <c r="I162" s="29">
        <f t="shared" si="30"/>
        <v>-8</v>
      </c>
      <c r="J162" s="30">
        <f t="shared" si="31"/>
        <v>1.399999999999999</v>
      </c>
    </row>
    <row r="163" spans="2:10" x14ac:dyDescent="0.3">
      <c r="B163" s="28" t="s">
        <v>36</v>
      </c>
      <c r="C163" s="1">
        <v>43506</v>
      </c>
      <c r="D163" s="15" t="s">
        <v>25</v>
      </c>
      <c r="E163">
        <f t="shared" si="39"/>
        <v>0.29999999999999982</v>
      </c>
      <c r="F163" s="29">
        <v>75</v>
      </c>
      <c r="G163" s="29">
        <v>72</v>
      </c>
      <c r="H163" s="29">
        <f t="shared" si="29"/>
        <v>75</v>
      </c>
      <c r="I163" s="29">
        <f t="shared" si="30"/>
        <v>-3</v>
      </c>
      <c r="J163" s="30">
        <f t="shared" si="31"/>
        <v>0.29999999999999982</v>
      </c>
    </row>
    <row r="164" spans="2:10" x14ac:dyDescent="0.3">
      <c r="B164" s="28" t="s">
        <v>37</v>
      </c>
      <c r="C164" s="1">
        <v>43506</v>
      </c>
      <c r="D164" s="15" t="s">
        <v>25</v>
      </c>
      <c r="E164">
        <f t="shared" si="39"/>
        <v>7.2000000000000028</v>
      </c>
      <c r="F164" s="29">
        <v>73</v>
      </c>
      <c r="G164" s="29">
        <v>72</v>
      </c>
      <c r="H164" s="29">
        <f t="shared" si="29"/>
        <v>66</v>
      </c>
      <c r="I164" s="29">
        <f t="shared" si="30"/>
        <v>6</v>
      </c>
      <c r="J164" s="30">
        <f t="shared" si="31"/>
        <v>5.400000000000003</v>
      </c>
    </row>
    <row r="165" spans="2:10" x14ac:dyDescent="0.3">
      <c r="B165" s="28" t="s">
        <v>8</v>
      </c>
      <c r="C165" s="1">
        <v>43506</v>
      </c>
      <c r="D165" s="15" t="s">
        <v>25</v>
      </c>
      <c r="E165">
        <f t="shared" si="39"/>
        <v>3.8999999999999995</v>
      </c>
      <c r="F165" s="29">
        <v>86</v>
      </c>
      <c r="G165" s="29">
        <v>72</v>
      </c>
      <c r="H165" s="29">
        <f t="shared" si="29"/>
        <v>82</v>
      </c>
      <c r="I165" s="29">
        <f t="shared" si="30"/>
        <v>-10</v>
      </c>
      <c r="J165" s="30">
        <f t="shared" si="31"/>
        <v>3.9999999999999996</v>
      </c>
    </row>
    <row r="166" spans="2:10" x14ac:dyDescent="0.3">
      <c r="B166" s="28" t="s">
        <v>38</v>
      </c>
      <c r="C166" s="1">
        <v>43506</v>
      </c>
      <c r="D166" s="15" t="s">
        <v>25</v>
      </c>
      <c r="E166">
        <f t="shared" si="39"/>
        <v>12.499999999999998</v>
      </c>
      <c r="F166" s="29">
        <v>93</v>
      </c>
      <c r="G166" s="29">
        <v>72</v>
      </c>
      <c r="H166" s="29">
        <f t="shared" si="29"/>
        <v>80</v>
      </c>
      <c r="I166" s="29">
        <f t="shared" si="30"/>
        <v>-8</v>
      </c>
      <c r="J166" s="30">
        <f t="shared" si="31"/>
        <v>12.599999999999998</v>
      </c>
    </row>
    <row r="167" spans="2:10" x14ac:dyDescent="0.3">
      <c r="B167" s="28" t="s">
        <v>35</v>
      </c>
      <c r="C167" s="1">
        <v>43506</v>
      </c>
      <c r="D167" s="15" t="s">
        <v>25</v>
      </c>
      <c r="E167">
        <f t="shared" si="39"/>
        <v>2.5000000000000004</v>
      </c>
      <c r="F167" s="29">
        <v>73</v>
      </c>
      <c r="G167" s="29">
        <v>72</v>
      </c>
      <c r="H167" s="29">
        <f t="shared" si="29"/>
        <v>70</v>
      </c>
      <c r="I167" s="29">
        <f t="shared" si="30"/>
        <v>2</v>
      </c>
      <c r="J167" s="30">
        <f t="shared" si="31"/>
        <v>1.9000000000000004</v>
      </c>
    </row>
    <row r="168" spans="2:10" x14ac:dyDescent="0.3">
      <c r="B168" s="7" t="s">
        <v>71</v>
      </c>
      <c r="C168" s="1">
        <v>43506</v>
      </c>
      <c r="D168" s="15" t="s">
        <v>25</v>
      </c>
      <c r="E168">
        <f>J153</f>
        <v>5.6</v>
      </c>
      <c r="F168" s="29">
        <v>79</v>
      </c>
      <c r="G168" s="29">
        <v>72</v>
      </c>
      <c r="H168" s="29">
        <f t="shared" si="29"/>
        <v>73</v>
      </c>
      <c r="I168" s="29">
        <f t="shared" si="30"/>
        <v>-1</v>
      </c>
      <c r="J168" s="30">
        <f t="shared" si="31"/>
        <v>5.6</v>
      </c>
    </row>
    <row r="169" spans="2:10" x14ac:dyDescent="0.3">
      <c r="B169" s="28" t="s">
        <v>71</v>
      </c>
      <c r="C169" s="1">
        <v>43506</v>
      </c>
      <c r="D169" s="15" t="s">
        <v>25</v>
      </c>
      <c r="E169">
        <f>J154</f>
        <v>11.299999999999999</v>
      </c>
      <c r="F169" s="29">
        <v>91</v>
      </c>
      <c r="G169" s="29">
        <v>72</v>
      </c>
      <c r="H169" s="29">
        <f t="shared" si="29"/>
        <v>80</v>
      </c>
      <c r="I169" s="29">
        <f t="shared" si="30"/>
        <v>-8</v>
      </c>
      <c r="J169" s="30">
        <f t="shared" si="31"/>
        <v>11.399999999999999</v>
      </c>
    </row>
    <row r="170" spans="2:10" x14ac:dyDescent="0.3">
      <c r="B170" s="28" t="s">
        <v>12</v>
      </c>
      <c r="C170" s="1">
        <v>43506</v>
      </c>
      <c r="D170" s="15" t="s">
        <v>25</v>
      </c>
      <c r="E170">
        <f>J140</f>
        <v>12.299999999999999</v>
      </c>
      <c r="F170" s="29">
        <v>84</v>
      </c>
      <c r="G170" s="29">
        <v>72</v>
      </c>
      <c r="H170" s="29">
        <f t="shared" si="29"/>
        <v>72</v>
      </c>
      <c r="I170" s="29">
        <f t="shared" si="30"/>
        <v>0</v>
      </c>
      <c r="J170" s="30">
        <f t="shared" si="31"/>
        <v>12.299999999999999</v>
      </c>
    </row>
    <row r="171" spans="2:10" x14ac:dyDescent="0.3">
      <c r="B171" s="28" t="s">
        <v>52</v>
      </c>
      <c r="C171" s="1">
        <v>43506</v>
      </c>
      <c r="D171" s="15" t="s">
        <v>25</v>
      </c>
      <c r="E171">
        <f>J51</f>
        <v>10.5</v>
      </c>
      <c r="F171" s="29">
        <v>94</v>
      </c>
      <c r="G171" s="29">
        <v>72</v>
      </c>
      <c r="H171" s="29">
        <f t="shared" si="29"/>
        <v>83</v>
      </c>
      <c r="I171" s="29">
        <f t="shared" si="30"/>
        <v>-11</v>
      </c>
      <c r="J171" s="30">
        <f t="shared" si="31"/>
        <v>10.6</v>
      </c>
    </row>
    <row r="172" spans="2:10" x14ac:dyDescent="0.3">
      <c r="B172" s="37" t="s">
        <v>14</v>
      </c>
      <c r="C172" s="42">
        <v>43513</v>
      </c>
      <c r="D172" s="38" t="s">
        <v>54</v>
      </c>
      <c r="E172" s="38">
        <f>J161</f>
        <v>5.0999999999999996</v>
      </c>
      <c r="F172" s="38">
        <v>78</v>
      </c>
      <c r="G172" s="38">
        <v>72</v>
      </c>
      <c r="H172" s="38">
        <f t="shared" si="29"/>
        <v>73</v>
      </c>
      <c r="I172" s="38">
        <f t="shared" si="30"/>
        <v>-1</v>
      </c>
      <c r="J172" s="39">
        <f t="shared" si="31"/>
        <v>5.0999999999999996</v>
      </c>
    </row>
    <row r="173" spans="2:10" x14ac:dyDescent="0.3">
      <c r="B173" s="7" t="s">
        <v>15</v>
      </c>
      <c r="C173" s="8">
        <v>43513</v>
      </c>
      <c r="D173" s="9" t="s">
        <v>54</v>
      </c>
      <c r="E173" s="9">
        <f>J162</f>
        <v>1.399999999999999</v>
      </c>
      <c r="F173" s="29">
        <v>78</v>
      </c>
      <c r="G173" s="9">
        <v>72</v>
      </c>
      <c r="H173" s="9">
        <f t="shared" si="29"/>
        <v>77</v>
      </c>
      <c r="I173" s="9">
        <f t="shared" si="30"/>
        <v>-5</v>
      </c>
      <c r="J173" s="40">
        <f t="shared" si="31"/>
        <v>1.4999999999999991</v>
      </c>
    </row>
    <row r="174" spans="2:10" x14ac:dyDescent="0.3">
      <c r="B174" s="28" t="s">
        <v>36</v>
      </c>
      <c r="C174" s="8">
        <v>43513</v>
      </c>
      <c r="D174" s="9" t="s">
        <v>54</v>
      </c>
      <c r="E174" s="9">
        <f>J163</f>
        <v>0.29999999999999982</v>
      </c>
      <c r="F174" s="29">
        <v>74</v>
      </c>
      <c r="G174" s="9">
        <v>72</v>
      </c>
      <c r="H174" s="9">
        <f t="shared" si="29"/>
        <v>74</v>
      </c>
      <c r="I174" s="9">
        <f t="shared" si="30"/>
        <v>-2</v>
      </c>
      <c r="J174" s="40">
        <f t="shared" si="31"/>
        <v>0.29999999999999982</v>
      </c>
    </row>
    <row r="175" spans="2:10" x14ac:dyDescent="0.3">
      <c r="B175" s="28" t="s">
        <v>37</v>
      </c>
      <c r="C175" s="8">
        <v>43513</v>
      </c>
      <c r="D175" s="9" t="s">
        <v>54</v>
      </c>
      <c r="E175" s="29">
        <f>J164</f>
        <v>5.400000000000003</v>
      </c>
      <c r="F175" s="29">
        <v>79</v>
      </c>
      <c r="G175" s="9">
        <v>72</v>
      </c>
      <c r="H175" s="9">
        <f t="shared" si="29"/>
        <v>74</v>
      </c>
      <c r="I175" s="9">
        <f t="shared" si="30"/>
        <v>-2</v>
      </c>
      <c r="J175" s="40">
        <f t="shared" si="31"/>
        <v>5.400000000000003</v>
      </c>
    </row>
    <row r="176" spans="2:10" x14ac:dyDescent="0.3">
      <c r="B176" s="28" t="s">
        <v>41</v>
      </c>
      <c r="C176" s="8">
        <v>43513</v>
      </c>
      <c r="D176" s="9" t="s">
        <v>54</v>
      </c>
      <c r="E176" s="29">
        <f>J141</f>
        <v>7.3</v>
      </c>
      <c r="F176" s="29">
        <v>80</v>
      </c>
      <c r="G176" s="9">
        <v>72</v>
      </c>
      <c r="H176" s="9">
        <f t="shared" si="29"/>
        <v>73</v>
      </c>
      <c r="I176" s="9">
        <f t="shared" si="30"/>
        <v>-1</v>
      </c>
      <c r="J176" s="40">
        <f t="shared" si="31"/>
        <v>7.3</v>
      </c>
    </row>
    <row r="177" spans="2:10" x14ac:dyDescent="0.3">
      <c r="B177" s="28" t="s">
        <v>43</v>
      </c>
      <c r="C177" s="8">
        <v>43513</v>
      </c>
      <c r="D177" s="9" t="s">
        <v>54</v>
      </c>
      <c r="E177" s="29">
        <f>J156</f>
        <v>20.400000000000002</v>
      </c>
      <c r="F177" s="29">
        <v>90</v>
      </c>
      <c r="G177" s="9">
        <v>72</v>
      </c>
      <c r="H177" s="9">
        <f t="shared" si="29"/>
        <v>70</v>
      </c>
      <c r="I177" s="9">
        <f t="shared" si="30"/>
        <v>2</v>
      </c>
      <c r="J177" s="40">
        <f t="shared" si="31"/>
        <v>19.8</v>
      </c>
    </row>
    <row r="178" spans="2:10" x14ac:dyDescent="0.3">
      <c r="B178" s="28" t="s">
        <v>44</v>
      </c>
      <c r="C178" s="8">
        <v>43513</v>
      </c>
      <c r="D178" s="9" t="s">
        <v>54</v>
      </c>
      <c r="E178" s="29">
        <f>J158</f>
        <v>19.7</v>
      </c>
      <c r="F178" s="29">
        <v>122</v>
      </c>
      <c r="G178" s="9">
        <v>72</v>
      </c>
      <c r="H178" s="9">
        <f t="shared" si="29"/>
        <v>102</v>
      </c>
      <c r="I178" s="9">
        <f t="shared" si="30"/>
        <v>-30</v>
      </c>
      <c r="J178" s="40">
        <f t="shared" si="31"/>
        <v>19.8</v>
      </c>
    </row>
    <row r="179" spans="2:10" x14ac:dyDescent="0.3">
      <c r="B179" s="7" t="s">
        <v>70</v>
      </c>
      <c r="C179" s="8">
        <v>43513</v>
      </c>
      <c r="D179" s="9" t="s">
        <v>54</v>
      </c>
      <c r="E179" s="29">
        <f>J155</f>
        <v>20.200000000000003</v>
      </c>
      <c r="F179" s="29">
        <v>98</v>
      </c>
      <c r="G179" s="9">
        <v>72</v>
      </c>
      <c r="H179" s="9">
        <f t="shared" si="29"/>
        <v>78</v>
      </c>
      <c r="I179" s="9">
        <f t="shared" si="30"/>
        <v>-6</v>
      </c>
      <c r="J179" s="40">
        <f t="shared" si="31"/>
        <v>20.300000000000004</v>
      </c>
    </row>
    <row r="180" spans="2:10" x14ac:dyDescent="0.3">
      <c r="B180" s="37" t="s">
        <v>14</v>
      </c>
      <c r="C180" s="42">
        <v>43520</v>
      </c>
      <c r="D180" s="18" t="s">
        <v>32</v>
      </c>
      <c r="E180" s="38">
        <f>J172</f>
        <v>5.0999999999999996</v>
      </c>
      <c r="F180" s="18">
        <v>82</v>
      </c>
      <c r="G180" s="38">
        <v>72</v>
      </c>
      <c r="H180" s="38">
        <f t="shared" si="29"/>
        <v>77</v>
      </c>
      <c r="I180" s="38">
        <f t="shared" si="30"/>
        <v>-5</v>
      </c>
      <c r="J180" s="39">
        <f t="shared" si="31"/>
        <v>5.1999999999999993</v>
      </c>
    </row>
    <row r="181" spans="2:10" x14ac:dyDescent="0.3">
      <c r="B181" s="7" t="s">
        <v>15</v>
      </c>
      <c r="C181" s="8">
        <v>43520</v>
      </c>
      <c r="D181" s="29" t="s">
        <v>32</v>
      </c>
      <c r="E181" s="9">
        <f>J173</f>
        <v>1.4999999999999991</v>
      </c>
      <c r="F181" s="29">
        <v>79</v>
      </c>
      <c r="G181" s="9">
        <v>72</v>
      </c>
      <c r="H181" s="9">
        <f t="shared" si="29"/>
        <v>77</v>
      </c>
      <c r="I181" s="9">
        <f t="shared" si="30"/>
        <v>-5</v>
      </c>
      <c r="J181" s="40">
        <f t="shared" si="31"/>
        <v>1.5999999999999992</v>
      </c>
    </row>
    <row r="182" spans="2:10" x14ac:dyDescent="0.3">
      <c r="B182" s="28" t="s">
        <v>36</v>
      </c>
      <c r="C182" s="8">
        <v>43520</v>
      </c>
      <c r="D182" s="29" t="s">
        <v>32</v>
      </c>
      <c r="E182" s="9">
        <f>J174</f>
        <v>0.29999999999999982</v>
      </c>
      <c r="F182" s="29">
        <v>73</v>
      </c>
      <c r="G182" s="9">
        <v>72</v>
      </c>
      <c r="H182" s="9">
        <f t="shared" si="29"/>
        <v>73</v>
      </c>
      <c r="I182" s="9">
        <f t="shared" si="30"/>
        <v>-1</v>
      </c>
      <c r="J182" s="40">
        <f t="shared" si="31"/>
        <v>0.29999999999999982</v>
      </c>
    </row>
    <row r="183" spans="2:10" x14ac:dyDescent="0.3">
      <c r="B183" s="28" t="s">
        <v>37</v>
      </c>
      <c r="C183" s="8">
        <v>43520</v>
      </c>
      <c r="D183" s="29" t="s">
        <v>32</v>
      </c>
      <c r="E183" s="9">
        <f>J175</f>
        <v>5.400000000000003</v>
      </c>
      <c r="F183" s="29">
        <v>85</v>
      </c>
      <c r="G183" s="9">
        <v>72</v>
      </c>
      <c r="H183" s="9">
        <f t="shared" si="29"/>
        <v>80</v>
      </c>
      <c r="I183" s="9">
        <f t="shared" si="30"/>
        <v>-8</v>
      </c>
      <c r="J183" s="40">
        <f t="shared" si="31"/>
        <v>5.5000000000000027</v>
      </c>
    </row>
    <row r="184" spans="2:10" x14ac:dyDescent="0.3">
      <c r="B184" s="28" t="s">
        <v>8</v>
      </c>
      <c r="C184" s="8">
        <v>43520</v>
      </c>
      <c r="D184" s="29" t="s">
        <v>32</v>
      </c>
      <c r="E184" s="29">
        <f>J165</f>
        <v>3.9999999999999996</v>
      </c>
      <c r="F184" s="29">
        <v>78</v>
      </c>
      <c r="G184" s="9">
        <v>72</v>
      </c>
      <c r="H184" s="9">
        <f t="shared" si="29"/>
        <v>74</v>
      </c>
      <c r="I184" s="9">
        <f t="shared" si="30"/>
        <v>-2</v>
      </c>
      <c r="J184" s="40">
        <f t="shared" si="31"/>
        <v>3.9999999999999996</v>
      </c>
    </row>
    <row r="185" spans="2:10" x14ac:dyDescent="0.3">
      <c r="B185" s="28" t="s">
        <v>40</v>
      </c>
      <c r="C185" s="8">
        <v>43520</v>
      </c>
      <c r="D185" s="29" t="s">
        <v>32</v>
      </c>
      <c r="E185" s="29">
        <f>J152</f>
        <v>13.799999999999999</v>
      </c>
      <c r="F185" s="29">
        <v>93</v>
      </c>
      <c r="G185" s="9">
        <v>72</v>
      </c>
      <c r="H185" s="9">
        <f t="shared" si="29"/>
        <v>79</v>
      </c>
      <c r="I185" s="9">
        <f t="shared" si="30"/>
        <v>-7</v>
      </c>
      <c r="J185" s="40">
        <f t="shared" si="31"/>
        <v>13.899999999999999</v>
      </c>
    </row>
    <row r="186" spans="2:10" x14ac:dyDescent="0.3">
      <c r="B186" s="37" t="s">
        <v>14</v>
      </c>
      <c r="C186" s="42">
        <v>43527</v>
      </c>
      <c r="D186" s="18" t="s">
        <v>28</v>
      </c>
      <c r="E186" s="38">
        <f t="shared" ref="E186:E191" si="40">J180</f>
        <v>5.1999999999999993</v>
      </c>
      <c r="F186" s="18">
        <v>74</v>
      </c>
      <c r="G186" s="38">
        <v>71</v>
      </c>
      <c r="H186" s="38">
        <f t="shared" si="29"/>
        <v>69</v>
      </c>
      <c r="I186" s="38">
        <f t="shared" si="30"/>
        <v>2</v>
      </c>
      <c r="J186" s="39">
        <f t="shared" si="31"/>
        <v>4.5999999999999996</v>
      </c>
    </row>
    <row r="187" spans="2:10" x14ac:dyDescent="0.3">
      <c r="B187" s="7" t="s">
        <v>15</v>
      </c>
      <c r="C187" s="8">
        <v>43527</v>
      </c>
      <c r="D187" s="29" t="s">
        <v>28</v>
      </c>
      <c r="E187" s="9">
        <f t="shared" si="40"/>
        <v>1.5999999999999992</v>
      </c>
      <c r="F187" s="29">
        <v>68</v>
      </c>
      <c r="G187" s="9">
        <v>71</v>
      </c>
      <c r="H187" s="9">
        <f t="shared" si="29"/>
        <v>66</v>
      </c>
      <c r="I187" s="9">
        <f t="shared" si="30"/>
        <v>5</v>
      </c>
      <c r="J187" s="40">
        <f t="shared" si="31"/>
        <v>9.9999999999999201E-2</v>
      </c>
    </row>
    <row r="188" spans="2:10" x14ac:dyDescent="0.3">
      <c r="B188" s="28" t="s">
        <v>36</v>
      </c>
      <c r="C188" s="8">
        <v>43527</v>
      </c>
      <c r="D188" s="29" t="s">
        <v>28</v>
      </c>
      <c r="E188" s="9">
        <f t="shared" si="40"/>
        <v>0.29999999999999982</v>
      </c>
      <c r="F188" s="29">
        <v>75</v>
      </c>
      <c r="G188" s="9">
        <v>71</v>
      </c>
      <c r="H188" s="9">
        <f t="shared" si="29"/>
        <v>75</v>
      </c>
      <c r="I188" s="9">
        <f t="shared" si="30"/>
        <v>-4</v>
      </c>
      <c r="J188" s="40">
        <f t="shared" si="31"/>
        <v>0.3999999999999998</v>
      </c>
    </row>
    <row r="189" spans="2:10" x14ac:dyDescent="0.3">
      <c r="B189" s="28" t="s">
        <v>37</v>
      </c>
      <c r="C189" s="8">
        <v>43527</v>
      </c>
      <c r="D189" s="29" t="s">
        <v>28</v>
      </c>
      <c r="E189" s="9">
        <f t="shared" si="40"/>
        <v>5.5000000000000027</v>
      </c>
      <c r="F189" s="29">
        <v>81</v>
      </c>
      <c r="G189" s="9">
        <v>71</v>
      </c>
      <c r="H189" s="9">
        <f t="shared" si="29"/>
        <v>75</v>
      </c>
      <c r="I189" s="9">
        <f t="shared" si="30"/>
        <v>-4</v>
      </c>
      <c r="J189" s="40">
        <f t="shared" si="31"/>
        <v>5.6000000000000023</v>
      </c>
    </row>
    <row r="190" spans="2:10" x14ac:dyDescent="0.3">
      <c r="B190" s="28" t="s">
        <v>8</v>
      </c>
      <c r="C190" s="8">
        <v>43527</v>
      </c>
      <c r="D190" s="29" t="s">
        <v>28</v>
      </c>
      <c r="E190" s="29">
        <f t="shared" si="40"/>
        <v>3.9999999999999996</v>
      </c>
      <c r="F190" s="29">
        <v>71</v>
      </c>
      <c r="G190" s="9">
        <v>71</v>
      </c>
      <c r="H190" s="9">
        <f t="shared" si="29"/>
        <v>67</v>
      </c>
      <c r="I190" s="9">
        <f t="shared" si="30"/>
        <v>4</v>
      </c>
      <c r="J190" s="40">
        <f t="shared" si="31"/>
        <v>2.8</v>
      </c>
    </row>
    <row r="191" spans="2:10" x14ac:dyDescent="0.3">
      <c r="B191" s="28" t="s">
        <v>40</v>
      </c>
      <c r="C191" s="8">
        <v>43527</v>
      </c>
      <c r="D191" s="29" t="s">
        <v>28</v>
      </c>
      <c r="E191" s="29">
        <f t="shared" si="40"/>
        <v>13.899999999999999</v>
      </c>
      <c r="F191" s="29">
        <v>91</v>
      </c>
      <c r="G191" s="9">
        <v>71</v>
      </c>
      <c r="H191" s="9">
        <f t="shared" si="29"/>
        <v>77</v>
      </c>
      <c r="I191" s="9">
        <f t="shared" si="30"/>
        <v>-6</v>
      </c>
      <c r="J191" s="40">
        <f t="shared" si="31"/>
        <v>13.999999999999998</v>
      </c>
    </row>
    <row r="192" spans="2:10" x14ac:dyDescent="0.3">
      <c r="B192" s="28" t="s">
        <v>41</v>
      </c>
      <c r="C192" s="8">
        <v>43527</v>
      </c>
      <c r="D192" s="29" t="s">
        <v>28</v>
      </c>
      <c r="E192" s="29">
        <f>J176</f>
        <v>7.3</v>
      </c>
      <c r="F192" s="29">
        <v>79</v>
      </c>
      <c r="G192" s="9">
        <v>71</v>
      </c>
      <c r="H192" s="9">
        <f t="shared" si="29"/>
        <v>72</v>
      </c>
      <c r="I192" s="9">
        <f t="shared" si="30"/>
        <v>-1</v>
      </c>
      <c r="J192" s="40">
        <f t="shared" si="31"/>
        <v>7.3</v>
      </c>
    </row>
    <row r="193" spans="2:10" x14ac:dyDescent="0.3">
      <c r="B193" s="28" t="s">
        <v>44</v>
      </c>
      <c r="C193" s="8">
        <v>43527</v>
      </c>
      <c r="D193" s="29" t="s">
        <v>28</v>
      </c>
      <c r="E193" s="29">
        <f>J178</f>
        <v>19.8</v>
      </c>
      <c r="F193" s="29">
        <v>114</v>
      </c>
      <c r="G193" s="9">
        <v>71</v>
      </c>
      <c r="H193" s="9">
        <f t="shared" si="29"/>
        <v>94</v>
      </c>
      <c r="I193" s="9">
        <f t="shared" si="30"/>
        <v>-23</v>
      </c>
      <c r="J193" s="40">
        <f t="shared" si="31"/>
        <v>19.900000000000002</v>
      </c>
    </row>
    <row r="194" spans="2:10" x14ac:dyDescent="0.3">
      <c r="B194" s="28" t="s">
        <v>43</v>
      </c>
      <c r="C194" s="8">
        <v>43527</v>
      </c>
      <c r="D194" s="29" t="s">
        <v>28</v>
      </c>
      <c r="E194" s="29">
        <f>J177</f>
        <v>19.8</v>
      </c>
      <c r="F194" s="29">
        <v>92</v>
      </c>
      <c r="G194" s="9">
        <v>71</v>
      </c>
      <c r="H194" s="9">
        <f t="shared" si="29"/>
        <v>72</v>
      </c>
      <c r="I194" s="9">
        <f t="shared" si="30"/>
        <v>-1</v>
      </c>
      <c r="J194" s="40">
        <f t="shared" si="31"/>
        <v>19.8</v>
      </c>
    </row>
    <row r="195" spans="2:10" x14ac:dyDescent="0.3">
      <c r="B195" s="28" t="s">
        <v>70</v>
      </c>
      <c r="C195" s="8">
        <v>43527</v>
      </c>
      <c r="D195" s="29" t="s">
        <v>28</v>
      </c>
      <c r="E195" s="29">
        <f>J179</f>
        <v>20.300000000000004</v>
      </c>
      <c r="F195" s="29">
        <v>96</v>
      </c>
      <c r="G195" s="9">
        <v>71</v>
      </c>
      <c r="H195" s="9">
        <f t="shared" si="29"/>
        <v>76</v>
      </c>
      <c r="I195" s="9">
        <f t="shared" si="30"/>
        <v>-5</v>
      </c>
      <c r="J195" s="40">
        <f t="shared" si="31"/>
        <v>20.400000000000006</v>
      </c>
    </row>
    <row r="196" spans="2:10" x14ac:dyDescent="0.3">
      <c r="B196" s="37" t="s">
        <v>14</v>
      </c>
      <c r="C196" s="42">
        <v>43534</v>
      </c>
      <c r="D196" s="18" t="s">
        <v>18</v>
      </c>
      <c r="E196" s="38">
        <f t="shared" ref="E196:E201" si="41">J186</f>
        <v>4.5999999999999996</v>
      </c>
      <c r="F196" s="38">
        <v>76</v>
      </c>
      <c r="G196" s="18">
        <v>72</v>
      </c>
      <c r="H196" s="38">
        <f t="shared" ref="H196:H205" si="42">F196-ROUND(E196,0)</f>
        <v>71</v>
      </c>
      <c r="I196" s="38">
        <f t="shared" ref="I196:I205" si="43">G196-H196</f>
        <v>1</v>
      </c>
      <c r="J196" s="39">
        <f t="shared" ref="J196:J205" si="44">IF(I196&gt;0, E196-I196*0.3, IF(I196&lt;-3, E196+0.1, E196))</f>
        <v>4.3</v>
      </c>
    </row>
    <row r="197" spans="2:10" x14ac:dyDescent="0.3">
      <c r="B197" s="7" t="s">
        <v>15</v>
      </c>
      <c r="C197" s="8">
        <v>43534</v>
      </c>
      <c r="D197" s="29" t="s">
        <v>18</v>
      </c>
      <c r="E197" s="9">
        <f t="shared" si="41"/>
        <v>9.9999999999999201E-2</v>
      </c>
      <c r="F197" s="29">
        <v>76</v>
      </c>
      <c r="G197" s="29">
        <v>72</v>
      </c>
      <c r="H197" s="9">
        <f t="shared" si="42"/>
        <v>76</v>
      </c>
      <c r="I197" s="9">
        <f t="shared" si="43"/>
        <v>-4</v>
      </c>
      <c r="J197" s="40">
        <f t="shared" si="44"/>
        <v>0.19999999999999921</v>
      </c>
    </row>
    <row r="198" spans="2:10" x14ac:dyDescent="0.3">
      <c r="B198" s="28" t="s">
        <v>36</v>
      </c>
      <c r="C198" s="8">
        <v>43534</v>
      </c>
      <c r="D198" s="29" t="s">
        <v>18</v>
      </c>
      <c r="E198" s="9">
        <f t="shared" si="41"/>
        <v>0.3999999999999998</v>
      </c>
      <c r="F198" s="29">
        <v>76</v>
      </c>
      <c r="G198" s="29">
        <v>72</v>
      </c>
      <c r="H198" s="9">
        <f t="shared" si="42"/>
        <v>76</v>
      </c>
      <c r="I198" s="9">
        <f t="shared" si="43"/>
        <v>-4</v>
      </c>
      <c r="J198" s="40">
        <f t="shared" si="44"/>
        <v>0.49999999999999978</v>
      </c>
    </row>
    <row r="199" spans="2:10" x14ac:dyDescent="0.3">
      <c r="B199" s="28" t="s">
        <v>37</v>
      </c>
      <c r="C199" s="8">
        <v>43534</v>
      </c>
      <c r="D199" s="29" t="s">
        <v>18</v>
      </c>
      <c r="E199" s="9">
        <f t="shared" si="41"/>
        <v>5.6000000000000023</v>
      </c>
      <c r="F199" s="29">
        <v>82</v>
      </c>
      <c r="G199" s="29">
        <v>72</v>
      </c>
      <c r="H199" s="9">
        <f t="shared" si="42"/>
        <v>76</v>
      </c>
      <c r="I199" s="9">
        <f t="shared" si="43"/>
        <v>-4</v>
      </c>
      <c r="J199" s="40">
        <f t="shared" si="44"/>
        <v>5.700000000000002</v>
      </c>
    </row>
    <row r="200" spans="2:10" x14ac:dyDescent="0.3">
      <c r="B200" s="28" t="s">
        <v>8</v>
      </c>
      <c r="C200" s="8">
        <v>43534</v>
      </c>
      <c r="D200" s="29" t="s">
        <v>18</v>
      </c>
      <c r="E200" s="29">
        <f t="shared" si="41"/>
        <v>2.8</v>
      </c>
      <c r="F200" s="29">
        <v>76</v>
      </c>
      <c r="G200" s="29">
        <v>72</v>
      </c>
      <c r="H200" s="9">
        <f t="shared" ref="H200" si="45">F200-ROUND(E200,0)</f>
        <v>73</v>
      </c>
      <c r="I200" s="9">
        <f t="shared" ref="I200" si="46">G200-H200</f>
        <v>-1</v>
      </c>
      <c r="J200" s="40">
        <f t="shared" ref="J200" si="47">IF(I200&gt;0, E200-I200*0.3, IF(I200&lt;-3, E200+0.1, E200))</f>
        <v>2.8</v>
      </c>
    </row>
    <row r="201" spans="2:10" x14ac:dyDescent="0.3">
      <c r="B201" s="28" t="s">
        <v>40</v>
      </c>
      <c r="C201" s="8">
        <v>43534</v>
      </c>
      <c r="D201" s="29" t="s">
        <v>18</v>
      </c>
      <c r="E201" s="29">
        <f t="shared" si="41"/>
        <v>13.999999999999998</v>
      </c>
      <c r="F201" s="29">
        <v>86</v>
      </c>
      <c r="G201" s="29">
        <v>72</v>
      </c>
      <c r="H201" s="9">
        <f t="shared" si="42"/>
        <v>72</v>
      </c>
      <c r="I201" s="9">
        <f t="shared" si="43"/>
        <v>0</v>
      </c>
      <c r="J201" s="40">
        <f t="shared" si="44"/>
        <v>13.999999999999998</v>
      </c>
    </row>
    <row r="202" spans="2:10" x14ac:dyDescent="0.3">
      <c r="B202" s="28" t="s">
        <v>43</v>
      </c>
      <c r="C202" s="8">
        <v>43534</v>
      </c>
      <c r="D202" s="29" t="s">
        <v>18</v>
      </c>
      <c r="E202" s="29">
        <f>J194</f>
        <v>19.8</v>
      </c>
      <c r="F202" s="29">
        <v>100</v>
      </c>
      <c r="G202" s="29">
        <v>72</v>
      </c>
      <c r="H202" s="9">
        <f t="shared" si="42"/>
        <v>80</v>
      </c>
      <c r="I202" s="9">
        <f t="shared" si="43"/>
        <v>-8</v>
      </c>
      <c r="J202" s="40">
        <f t="shared" si="44"/>
        <v>19.900000000000002</v>
      </c>
    </row>
    <row r="203" spans="2:10" x14ac:dyDescent="0.3">
      <c r="B203" s="28" t="s">
        <v>35</v>
      </c>
      <c r="C203" s="8">
        <v>43534</v>
      </c>
      <c r="D203" s="29" t="s">
        <v>18</v>
      </c>
      <c r="E203" s="29">
        <f>J167</f>
        <v>1.9000000000000004</v>
      </c>
      <c r="F203" s="29">
        <v>78</v>
      </c>
      <c r="G203" s="29">
        <v>72</v>
      </c>
      <c r="H203" s="9">
        <f t="shared" si="42"/>
        <v>76</v>
      </c>
      <c r="I203" s="9">
        <f t="shared" si="43"/>
        <v>-4</v>
      </c>
      <c r="J203" s="40">
        <f t="shared" si="44"/>
        <v>2.0000000000000004</v>
      </c>
    </row>
    <row r="204" spans="2:10" x14ac:dyDescent="0.3">
      <c r="B204" s="28" t="s">
        <v>79</v>
      </c>
      <c r="C204" s="8">
        <v>43534</v>
      </c>
      <c r="D204" s="29" t="s">
        <v>18</v>
      </c>
      <c r="E204" s="9">
        <v>11.9</v>
      </c>
      <c r="F204" s="29">
        <v>93</v>
      </c>
      <c r="G204" s="29">
        <v>72</v>
      </c>
      <c r="H204" s="9">
        <f t="shared" si="42"/>
        <v>81</v>
      </c>
      <c r="I204" s="9">
        <f t="shared" si="43"/>
        <v>-9</v>
      </c>
      <c r="J204" s="40">
        <f t="shared" si="44"/>
        <v>12</v>
      </c>
    </row>
    <row r="205" spans="2:10" x14ac:dyDescent="0.3">
      <c r="B205" s="31" t="s">
        <v>41</v>
      </c>
      <c r="C205" s="32">
        <v>43534</v>
      </c>
      <c r="D205" s="35" t="s">
        <v>18</v>
      </c>
      <c r="E205" s="35">
        <f>J192</f>
        <v>7.3</v>
      </c>
      <c r="F205" s="35">
        <v>71</v>
      </c>
      <c r="G205" s="35">
        <v>72</v>
      </c>
      <c r="H205" s="34">
        <f t="shared" si="42"/>
        <v>64</v>
      </c>
      <c r="I205" s="34">
        <f t="shared" si="43"/>
        <v>8</v>
      </c>
      <c r="J205" s="41">
        <f t="shared" si="44"/>
        <v>4.9000000000000004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73"/>
  <sheetViews>
    <sheetView workbookViewId="0">
      <selection activeCell="O12" sqref="O12"/>
    </sheetView>
  </sheetViews>
  <sheetFormatPr defaultRowHeight="14.4" x14ac:dyDescent="0.3"/>
  <cols>
    <col min="2" max="2" width="19.6640625" customWidth="1"/>
    <col min="3" max="3" width="12.88671875" customWidth="1"/>
    <col min="4" max="4" width="18.33203125" customWidth="1"/>
    <col min="5" max="5" width="10.109375" bestFit="1" customWidth="1"/>
    <col min="7" max="9" width="9.109375" bestFit="1" customWidth="1"/>
    <col min="11" max="13" width="9.109375" bestFit="1" customWidth="1"/>
    <col min="15" max="15" width="9.109375" bestFit="1" customWidth="1"/>
    <col min="16" max="16" width="14.33203125" customWidth="1"/>
  </cols>
  <sheetData>
    <row r="1" spans="1:18" x14ac:dyDescent="0.3">
      <c r="A1" s="43" t="s">
        <v>10</v>
      </c>
      <c r="B1" s="43"/>
      <c r="C1" s="43" t="s">
        <v>34</v>
      </c>
      <c r="F1" t="s">
        <v>50</v>
      </c>
    </row>
    <row r="3" spans="1:18" x14ac:dyDescent="0.3">
      <c r="B3" s="24" t="s">
        <v>23</v>
      </c>
      <c r="C3" s="21">
        <v>43072</v>
      </c>
      <c r="D3" s="21">
        <v>43079</v>
      </c>
      <c r="E3" s="21">
        <v>43086</v>
      </c>
      <c r="F3" s="21">
        <v>43107</v>
      </c>
      <c r="G3" s="21">
        <v>43114</v>
      </c>
      <c r="H3" s="21">
        <v>43121</v>
      </c>
      <c r="I3" s="21">
        <v>43128</v>
      </c>
      <c r="J3" s="21">
        <v>43135</v>
      </c>
      <c r="K3" s="21">
        <v>43142</v>
      </c>
      <c r="L3" s="21">
        <v>43149</v>
      </c>
      <c r="M3" s="21">
        <v>43156</v>
      </c>
      <c r="N3" s="21">
        <v>43163</v>
      </c>
      <c r="O3" s="21">
        <v>43171</v>
      </c>
      <c r="P3" s="24"/>
    </row>
    <row r="4" spans="1:18" ht="43.2" x14ac:dyDescent="0.3">
      <c r="B4" s="25" t="s">
        <v>24</v>
      </c>
      <c r="C4" s="22" t="s">
        <v>22</v>
      </c>
      <c r="D4" s="22" t="s">
        <v>16</v>
      </c>
      <c r="E4" s="22" t="s">
        <v>17</v>
      </c>
      <c r="F4" s="22" t="s">
        <v>33</v>
      </c>
      <c r="G4" s="22" t="s">
        <v>19</v>
      </c>
      <c r="H4" s="22" t="s">
        <v>20</v>
      </c>
      <c r="I4" s="22" t="s">
        <v>13</v>
      </c>
      <c r="J4" s="26" t="s">
        <v>21</v>
      </c>
      <c r="K4" s="26" t="s">
        <v>25</v>
      </c>
      <c r="L4" s="26" t="s">
        <v>26</v>
      </c>
      <c r="M4" s="26" t="s">
        <v>27</v>
      </c>
      <c r="N4" s="26" t="s">
        <v>28</v>
      </c>
      <c r="O4" s="26" t="s">
        <v>18</v>
      </c>
      <c r="P4" s="26" t="s">
        <v>29</v>
      </c>
    </row>
    <row r="5" spans="1:18" x14ac:dyDescent="0.3">
      <c r="B5" s="2" t="s">
        <v>14</v>
      </c>
      <c r="C5" s="2">
        <f t="shared" ref="C5:C12" si="0">I29</f>
        <v>87</v>
      </c>
      <c r="D5" s="2">
        <f t="shared" ref="D5:D14" si="1">I37</f>
        <v>73</v>
      </c>
      <c r="E5" s="2">
        <f>I47</f>
        <v>81</v>
      </c>
      <c r="F5" s="2">
        <f>I57</f>
        <v>81</v>
      </c>
      <c r="G5" s="2">
        <f>I72</f>
        <v>82</v>
      </c>
      <c r="H5" s="2">
        <f>I85</f>
        <v>80</v>
      </c>
      <c r="I5" s="2">
        <f>I99</f>
        <v>80</v>
      </c>
      <c r="J5" s="2">
        <f>I110</f>
        <v>76</v>
      </c>
      <c r="K5" s="2"/>
      <c r="L5" s="2">
        <f>I132</f>
        <v>74</v>
      </c>
      <c r="M5" s="2">
        <f>I144</f>
        <v>80</v>
      </c>
      <c r="N5" s="2">
        <f>I153</f>
        <v>83</v>
      </c>
      <c r="O5" s="2">
        <f>I165</f>
        <v>77</v>
      </c>
      <c r="P5" s="27">
        <f>SUM(SMALL(C5:O5,1))+SUM(SMALL(C5:O5,2))+SUM(SMALL(C5:O5,3))+SUM(SMALL(C5:O5,4))+SUM(SMALL(C5:O5,5))+SUM(SMALL(C5:O5,6))+SUM(SMALL(C5:O5,7))</f>
        <v>540</v>
      </c>
      <c r="Q5" s="9"/>
      <c r="R5" s="9"/>
    </row>
    <row r="6" spans="1:18" x14ac:dyDescent="0.3">
      <c r="B6" s="2" t="s">
        <v>15</v>
      </c>
      <c r="C6" s="2">
        <f t="shared" si="0"/>
        <v>78</v>
      </c>
      <c r="D6" s="2">
        <f t="shared" si="1"/>
        <v>73</v>
      </c>
      <c r="E6" s="2">
        <f>I48</f>
        <v>80</v>
      </c>
      <c r="F6" s="2">
        <f>I58</f>
        <v>77</v>
      </c>
      <c r="G6" s="2">
        <f>I73</f>
        <v>81</v>
      </c>
      <c r="H6" s="2">
        <f>I86</f>
        <v>77</v>
      </c>
      <c r="I6" s="2">
        <f>I100</f>
        <v>81</v>
      </c>
      <c r="J6" s="2">
        <f>I111</f>
        <v>72</v>
      </c>
      <c r="K6" s="2">
        <f>I121</f>
        <v>78</v>
      </c>
      <c r="L6" s="2">
        <f>I133</f>
        <v>73</v>
      </c>
      <c r="M6" s="2">
        <f>I145</f>
        <v>77</v>
      </c>
      <c r="N6" s="2">
        <f>I154</f>
        <v>79</v>
      </c>
      <c r="O6" s="2">
        <f>I166</f>
        <v>77</v>
      </c>
      <c r="P6" s="27">
        <f t="shared" ref="P6:P25" si="2">SUM(SMALL(C6:O6,1))+SUM(SMALL(C6:O6,2))+SUM(SMALL(C6:O6,3))+SUM(SMALL(C6:O6,4))+SUM(SMALL(C6:O6,5))+SUM(SMALL(C6:O6,6))+SUM(SMALL(C6:O6,7))</f>
        <v>526</v>
      </c>
      <c r="Q6" s="9"/>
      <c r="R6" s="9"/>
    </row>
    <row r="7" spans="1:18" x14ac:dyDescent="0.3">
      <c r="B7" s="2" t="s">
        <v>35</v>
      </c>
      <c r="C7" s="2">
        <f t="shared" si="0"/>
        <v>80</v>
      </c>
      <c r="D7" s="2">
        <f t="shared" si="1"/>
        <v>78</v>
      </c>
      <c r="E7" s="2"/>
      <c r="F7" s="2">
        <f>I67</f>
        <v>77</v>
      </c>
      <c r="G7" s="2">
        <f>I82</f>
        <v>82</v>
      </c>
      <c r="H7" s="2">
        <f>I95</f>
        <v>81</v>
      </c>
      <c r="I7" s="2"/>
      <c r="J7" s="2">
        <f>I118</f>
        <v>82</v>
      </c>
      <c r="K7" s="2"/>
      <c r="L7" s="2"/>
      <c r="M7" s="2"/>
      <c r="N7" s="23"/>
      <c r="O7" s="2"/>
      <c r="P7" s="27" t="e">
        <f t="shared" si="2"/>
        <v>#NUM!</v>
      </c>
      <c r="Q7" s="9"/>
      <c r="R7" s="9"/>
    </row>
    <row r="8" spans="1:18" x14ac:dyDescent="0.3">
      <c r="B8" s="2" t="s">
        <v>12</v>
      </c>
      <c r="C8" s="2">
        <f t="shared" si="0"/>
        <v>86</v>
      </c>
      <c r="D8" s="2">
        <f t="shared" si="1"/>
        <v>91</v>
      </c>
      <c r="E8" s="2"/>
      <c r="F8" s="2">
        <f>I71</f>
        <v>95</v>
      </c>
      <c r="G8" s="2">
        <f>I84</f>
        <v>94</v>
      </c>
      <c r="H8" s="2">
        <f>I97</f>
        <v>86</v>
      </c>
      <c r="I8" s="2">
        <f>I109</f>
        <v>82</v>
      </c>
      <c r="J8" s="2">
        <f>I117</f>
        <v>87</v>
      </c>
      <c r="K8" s="2">
        <f>I127</f>
        <v>81</v>
      </c>
      <c r="L8" s="2">
        <f>I139</f>
        <v>75</v>
      </c>
      <c r="M8" s="2">
        <f>I149</f>
        <v>88</v>
      </c>
      <c r="N8" s="23"/>
      <c r="O8" s="2"/>
      <c r="P8" s="27">
        <f t="shared" si="2"/>
        <v>585</v>
      </c>
      <c r="Q8" s="9"/>
      <c r="R8" s="9"/>
    </row>
    <row r="9" spans="1:18" x14ac:dyDescent="0.3">
      <c r="B9" s="2" t="s">
        <v>30</v>
      </c>
      <c r="C9" s="2">
        <f t="shared" si="0"/>
        <v>91</v>
      </c>
      <c r="D9" s="2">
        <f t="shared" si="1"/>
        <v>81</v>
      </c>
      <c r="E9" s="2">
        <f>I49</f>
        <v>93</v>
      </c>
      <c r="F9" s="2">
        <f>I59</f>
        <v>94</v>
      </c>
      <c r="G9" s="2">
        <f>I74</f>
        <v>80</v>
      </c>
      <c r="H9" s="2">
        <f>I87</f>
        <v>83</v>
      </c>
      <c r="I9" s="2">
        <f>I101</f>
        <v>88</v>
      </c>
      <c r="J9" s="2">
        <f>I112</f>
        <v>81</v>
      </c>
      <c r="K9" s="2">
        <f>I122</f>
        <v>81</v>
      </c>
      <c r="L9" s="2">
        <f>I134</f>
        <v>80</v>
      </c>
      <c r="M9" s="2"/>
      <c r="N9" s="23">
        <f>I161</f>
        <v>81</v>
      </c>
      <c r="O9" s="2"/>
      <c r="P9" s="27">
        <f t="shared" si="2"/>
        <v>567</v>
      </c>
      <c r="Q9" s="9"/>
      <c r="R9" s="9"/>
    </row>
    <row r="10" spans="1:18" x14ac:dyDescent="0.3">
      <c r="A10" s="9"/>
      <c r="B10" s="23" t="s">
        <v>36</v>
      </c>
      <c r="C10" s="2">
        <f t="shared" si="0"/>
        <v>72</v>
      </c>
      <c r="D10" s="2">
        <f t="shared" si="1"/>
        <v>74</v>
      </c>
      <c r="E10" s="2">
        <f>I50</f>
        <v>78</v>
      </c>
      <c r="F10" s="2">
        <f>I60</f>
        <v>81</v>
      </c>
      <c r="G10" s="2">
        <f>I75</f>
        <v>79</v>
      </c>
      <c r="H10" s="2">
        <f>I88</f>
        <v>76</v>
      </c>
      <c r="I10" s="2">
        <f>I102</f>
        <v>72</v>
      </c>
      <c r="J10" s="2">
        <f>I113</f>
        <v>82</v>
      </c>
      <c r="K10" s="2">
        <f>I123</f>
        <v>74</v>
      </c>
      <c r="L10" s="2">
        <f>I135</f>
        <v>73</v>
      </c>
      <c r="M10" s="2">
        <f>I146</f>
        <v>73</v>
      </c>
      <c r="N10" s="23">
        <f>I155</f>
        <v>71</v>
      </c>
      <c r="O10" s="2">
        <f>I167</f>
        <v>72</v>
      </c>
      <c r="P10" s="27">
        <f t="shared" si="2"/>
        <v>507</v>
      </c>
      <c r="Q10" s="9"/>
      <c r="R10" s="9"/>
    </row>
    <row r="11" spans="1:18" x14ac:dyDescent="0.3">
      <c r="A11" s="9"/>
      <c r="B11" s="23" t="s">
        <v>37</v>
      </c>
      <c r="C11" s="2">
        <f t="shared" si="0"/>
        <v>80</v>
      </c>
      <c r="D11" s="2">
        <f t="shared" si="1"/>
        <v>84</v>
      </c>
      <c r="E11" s="2">
        <f>I51</f>
        <v>101</v>
      </c>
      <c r="F11" s="2">
        <f>I61</f>
        <v>84</v>
      </c>
      <c r="G11" s="2">
        <f>I76</f>
        <v>87</v>
      </c>
      <c r="H11" s="2">
        <f>I89</f>
        <v>79</v>
      </c>
      <c r="I11" s="2">
        <f>I103</f>
        <v>85</v>
      </c>
      <c r="J11" s="2">
        <f>I114</f>
        <v>80</v>
      </c>
      <c r="K11" s="2">
        <f>I124</f>
        <v>84</v>
      </c>
      <c r="L11" s="2">
        <f>I136</f>
        <v>81</v>
      </c>
      <c r="M11" s="2"/>
      <c r="N11" s="23">
        <f>I160</f>
        <v>82</v>
      </c>
      <c r="O11" s="2">
        <f>I171</f>
        <v>81</v>
      </c>
      <c r="P11" s="27">
        <f t="shared" si="2"/>
        <v>567</v>
      </c>
      <c r="Q11" s="9"/>
      <c r="R11" s="9"/>
    </row>
    <row r="12" spans="1:18" x14ac:dyDescent="0.3">
      <c r="A12" s="9"/>
      <c r="B12" s="23" t="s">
        <v>8</v>
      </c>
      <c r="C12" s="2">
        <f t="shared" si="0"/>
        <v>78</v>
      </c>
      <c r="D12" s="2">
        <f t="shared" si="1"/>
        <v>78</v>
      </c>
      <c r="E12" s="2">
        <f>I52</f>
        <v>89</v>
      </c>
      <c r="F12" s="2">
        <f>I62</f>
        <v>74</v>
      </c>
      <c r="G12" s="2">
        <f>I77</f>
        <v>78</v>
      </c>
      <c r="H12" s="2">
        <f>I90</f>
        <v>79</v>
      </c>
      <c r="I12" s="2">
        <f>I104</f>
        <v>84</v>
      </c>
      <c r="J12" s="2">
        <f>I115</f>
        <v>77</v>
      </c>
      <c r="K12" s="2">
        <f>I125</f>
        <v>74</v>
      </c>
      <c r="L12" s="2">
        <f>I137</f>
        <v>72</v>
      </c>
      <c r="M12" s="2">
        <f>I147</f>
        <v>78</v>
      </c>
      <c r="N12" s="23">
        <f>I156</f>
        <v>76</v>
      </c>
      <c r="O12" s="2">
        <f>I168</f>
        <v>79</v>
      </c>
      <c r="P12" s="27">
        <f t="shared" si="2"/>
        <v>529</v>
      </c>
      <c r="Q12" s="9"/>
      <c r="R12" s="9"/>
    </row>
    <row r="13" spans="1:18" x14ac:dyDescent="0.3">
      <c r="A13" s="9"/>
      <c r="B13" s="23" t="s">
        <v>38</v>
      </c>
      <c r="C13" s="2"/>
      <c r="D13" s="2">
        <f t="shared" si="1"/>
        <v>98</v>
      </c>
      <c r="E13" s="2">
        <f>I53</f>
        <v>88</v>
      </c>
      <c r="F13" s="2">
        <f>I63</f>
        <v>98</v>
      </c>
      <c r="G13" s="2">
        <f>I78</f>
        <v>88</v>
      </c>
      <c r="H13" s="2">
        <f>I91</f>
        <v>82</v>
      </c>
      <c r="I13" s="2"/>
      <c r="J13" s="2">
        <f>I119</f>
        <v>85</v>
      </c>
      <c r="K13" s="2">
        <f>I128</f>
        <v>98</v>
      </c>
      <c r="L13" s="2">
        <f>I140</f>
        <v>93</v>
      </c>
      <c r="M13" s="2">
        <f>I150</f>
        <v>98</v>
      </c>
      <c r="N13" s="23">
        <f>I158</f>
        <v>111</v>
      </c>
      <c r="O13" s="2"/>
      <c r="P13" s="27">
        <f t="shared" si="2"/>
        <v>632</v>
      </c>
      <c r="Q13" s="9"/>
      <c r="R13" s="9"/>
    </row>
    <row r="14" spans="1:18" x14ac:dyDescent="0.3">
      <c r="A14" s="9"/>
      <c r="B14" s="23" t="s">
        <v>39</v>
      </c>
      <c r="C14" s="2"/>
      <c r="D14" s="2">
        <f t="shared" si="1"/>
        <v>82</v>
      </c>
      <c r="E14" s="2"/>
      <c r="F14" s="2">
        <f>I68</f>
        <v>99</v>
      </c>
      <c r="G14" s="2">
        <f>I83</f>
        <v>87</v>
      </c>
      <c r="H14" s="2" t="s">
        <v>46</v>
      </c>
      <c r="I14" s="2" t="s">
        <v>46</v>
      </c>
      <c r="J14" s="2" t="s">
        <v>46</v>
      </c>
      <c r="K14" s="2">
        <f>I126</f>
        <v>80</v>
      </c>
      <c r="L14" s="2">
        <f>I138</f>
        <v>82</v>
      </c>
      <c r="M14" s="2">
        <f>I148</f>
        <v>92</v>
      </c>
      <c r="N14" s="23">
        <f>I157</f>
        <v>87</v>
      </c>
      <c r="O14" s="2" t="s">
        <v>46</v>
      </c>
      <c r="P14" s="27">
        <f t="shared" si="2"/>
        <v>609</v>
      </c>
      <c r="Q14" s="9"/>
      <c r="R14" s="9"/>
    </row>
    <row r="15" spans="1:18" x14ac:dyDescent="0.3">
      <c r="A15" s="9"/>
      <c r="B15" s="23" t="s">
        <v>40</v>
      </c>
      <c r="C15" s="2"/>
      <c r="D15" s="2"/>
      <c r="E15" s="2">
        <f>I54</f>
        <v>93</v>
      </c>
      <c r="F15" s="2">
        <f>I64</f>
        <v>102</v>
      </c>
      <c r="G15" s="2">
        <f>I79</f>
        <v>91</v>
      </c>
      <c r="H15" s="2">
        <f>I92</f>
        <v>86</v>
      </c>
      <c r="I15" s="2">
        <f>I105</f>
        <v>86</v>
      </c>
      <c r="J15" s="2"/>
      <c r="K15" s="2">
        <f>I130</f>
        <v>88</v>
      </c>
      <c r="L15" s="2"/>
      <c r="M15" s="2">
        <f>I152</f>
        <v>90</v>
      </c>
      <c r="N15" s="23">
        <f>I159</f>
        <v>99</v>
      </c>
      <c r="O15" s="2">
        <f>I170</f>
        <v>94</v>
      </c>
      <c r="P15" s="27">
        <f t="shared" si="2"/>
        <v>628</v>
      </c>
      <c r="Q15" s="9"/>
      <c r="R15" s="9"/>
    </row>
    <row r="16" spans="1:18" x14ac:dyDescent="0.3">
      <c r="A16" s="9"/>
      <c r="B16" s="23" t="s">
        <v>41</v>
      </c>
      <c r="C16" s="2"/>
      <c r="D16" s="2"/>
      <c r="E16" s="2">
        <f>I55</f>
        <v>92</v>
      </c>
      <c r="F16" s="2">
        <f>I65</f>
        <v>93</v>
      </c>
      <c r="G16" s="2">
        <f>I80</f>
        <v>87</v>
      </c>
      <c r="H16" s="2">
        <f>I93</f>
        <v>90</v>
      </c>
      <c r="I16" s="2">
        <f>I106</f>
        <v>95</v>
      </c>
      <c r="J16" s="2"/>
      <c r="K16" s="2">
        <f>I131</f>
        <v>86</v>
      </c>
      <c r="L16" s="2">
        <f>I141</f>
        <v>80</v>
      </c>
      <c r="M16" s="2"/>
      <c r="N16" s="2">
        <f>I163</f>
        <v>78</v>
      </c>
      <c r="O16" s="2">
        <f>I172</f>
        <v>82</v>
      </c>
      <c r="P16" s="27">
        <f t="shared" si="2"/>
        <v>595</v>
      </c>
      <c r="Q16" s="9"/>
      <c r="R16" s="9"/>
    </row>
    <row r="17" spans="1:18" x14ac:dyDescent="0.3">
      <c r="A17" s="9"/>
      <c r="B17" s="23" t="s">
        <v>42</v>
      </c>
      <c r="C17" s="2"/>
      <c r="D17" s="2"/>
      <c r="E17" s="2">
        <f>I56</f>
        <v>101</v>
      </c>
      <c r="F17" s="2">
        <f>I66</f>
        <v>116</v>
      </c>
      <c r="G17" s="2">
        <f>I81</f>
        <v>108</v>
      </c>
      <c r="H17" s="2">
        <f>I94</f>
        <v>96</v>
      </c>
      <c r="I17" s="45">
        <f>I107</f>
        <v>104</v>
      </c>
      <c r="J17" s="2"/>
      <c r="K17" s="2"/>
      <c r="L17" s="2">
        <f>I142</f>
        <v>92</v>
      </c>
      <c r="M17" s="2"/>
      <c r="N17" s="2">
        <f>I164</f>
        <v>94</v>
      </c>
      <c r="O17" s="2">
        <f>I173</f>
        <v>101</v>
      </c>
      <c r="P17" s="27">
        <f t="shared" si="2"/>
        <v>696</v>
      </c>
      <c r="Q17" s="9"/>
      <c r="R17" s="9"/>
    </row>
    <row r="18" spans="1:18" x14ac:dyDescent="0.3">
      <c r="A18" s="9"/>
      <c r="B18" s="23" t="s">
        <v>43</v>
      </c>
      <c r="C18" s="2"/>
      <c r="D18" s="2"/>
      <c r="E18" s="2"/>
      <c r="F18" s="2">
        <f>I69</f>
        <v>124</v>
      </c>
      <c r="G18" s="2"/>
      <c r="H18" s="2"/>
      <c r="I18" s="2"/>
      <c r="J18" s="2"/>
      <c r="K18" s="2"/>
      <c r="L18" s="2"/>
      <c r="M18" s="2"/>
      <c r="N18" s="2"/>
      <c r="O18" s="2"/>
      <c r="P18" s="27" t="e">
        <f t="shared" si="2"/>
        <v>#NUM!</v>
      </c>
      <c r="Q18" s="9"/>
      <c r="R18" s="9"/>
    </row>
    <row r="19" spans="1:18" x14ac:dyDescent="0.3">
      <c r="A19" s="9"/>
      <c r="B19" s="23" t="s">
        <v>44</v>
      </c>
      <c r="C19" s="2"/>
      <c r="D19" s="2"/>
      <c r="E19" s="2"/>
      <c r="F19" s="2">
        <f>I70</f>
        <v>122</v>
      </c>
      <c r="G19" s="2"/>
      <c r="H19" s="2"/>
      <c r="I19" s="2"/>
      <c r="J19" s="2"/>
      <c r="K19" s="2"/>
      <c r="L19" s="2"/>
      <c r="M19" s="2"/>
      <c r="N19" s="2"/>
      <c r="O19" s="2"/>
      <c r="P19" s="27" t="e">
        <f t="shared" si="2"/>
        <v>#NUM!</v>
      </c>
      <c r="Q19" s="9"/>
      <c r="R19" s="9"/>
    </row>
    <row r="20" spans="1:18" x14ac:dyDescent="0.3">
      <c r="B20" s="23" t="s">
        <v>47</v>
      </c>
      <c r="C20" s="2"/>
      <c r="D20" s="2"/>
      <c r="E20" s="2"/>
      <c r="F20" s="2"/>
      <c r="G20" s="2"/>
      <c r="H20" s="2">
        <f>I98</f>
        <v>76</v>
      </c>
      <c r="I20" s="2"/>
      <c r="J20" s="2">
        <f>I120</f>
        <v>77</v>
      </c>
      <c r="K20" s="2"/>
      <c r="L20" s="2"/>
      <c r="M20" s="2"/>
      <c r="N20" s="2"/>
      <c r="O20" s="2"/>
      <c r="P20" s="27" t="e">
        <f t="shared" si="2"/>
        <v>#NUM!</v>
      </c>
      <c r="Q20" s="9"/>
      <c r="R20" s="9"/>
    </row>
    <row r="21" spans="1:18" x14ac:dyDescent="0.3">
      <c r="B21" s="28" t="s">
        <v>49</v>
      </c>
      <c r="C21" s="2"/>
      <c r="D21" s="2"/>
      <c r="E21" s="2"/>
      <c r="F21" s="2"/>
      <c r="G21" s="2"/>
      <c r="H21" s="2"/>
      <c r="I21" s="2"/>
      <c r="J21" s="2"/>
      <c r="K21" s="2">
        <f>I129</f>
        <v>102</v>
      </c>
      <c r="L21" s="2"/>
      <c r="M21" s="2"/>
      <c r="N21" s="2">
        <f>I162</f>
        <v>86</v>
      </c>
      <c r="O21" s="2"/>
      <c r="P21" s="27" t="e">
        <f t="shared" si="2"/>
        <v>#NUM!</v>
      </c>
      <c r="Q21" s="9"/>
      <c r="R21" s="9"/>
    </row>
    <row r="22" spans="1:18" x14ac:dyDescent="0.3">
      <c r="B22" s="23" t="s">
        <v>51</v>
      </c>
      <c r="C22" s="2"/>
      <c r="D22" s="2"/>
      <c r="E22" s="2"/>
      <c r="F22" s="2"/>
      <c r="G22" s="2"/>
      <c r="H22" s="2"/>
      <c r="I22" s="2"/>
      <c r="J22" s="2"/>
      <c r="K22" s="2"/>
      <c r="L22" s="2">
        <f>I143</f>
        <v>75</v>
      </c>
      <c r="M22" s="2"/>
      <c r="N22" s="2"/>
      <c r="O22" s="2"/>
      <c r="P22" s="27" t="e">
        <f t="shared" si="2"/>
        <v>#NUM!</v>
      </c>
      <c r="Q22" s="9"/>
      <c r="R22" s="9"/>
    </row>
    <row r="23" spans="1:18" x14ac:dyDescent="0.3">
      <c r="B23" s="23"/>
      <c r="C23" s="2"/>
      <c r="D23" s="2"/>
      <c r="E23" s="2"/>
      <c r="F23" s="2"/>
      <c r="G23" s="2"/>
      <c r="H23" s="2"/>
      <c r="I23" s="2"/>
      <c r="J23" s="2"/>
      <c r="K23" s="2"/>
      <c r="L23" s="2"/>
      <c r="M23" s="2">
        <f>I151</f>
        <v>101</v>
      </c>
      <c r="N23" s="2"/>
      <c r="O23" s="2"/>
      <c r="P23" s="27" t="e">
        <f t="shared" si="2"/>
        <v>#NUM!</v>
      </c>
      <c r="Q23" s="9"/>
      <c r="R23" s="9"/>
    </row>
    <row r="24" spans="1:18" x14ac:dyDescent="0.3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7" t="e">
        <f t="shared" si="2"/>
        <v>#NUM!</v>
      </c>
      <c r="Q24" s="9"/>
      <c r="R24" s="9"/>
    </row>
    <row r="25" spans="1:18" x14ac:dyDescent="0.3">
      <c r="B25" s="2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7" t="e">
        <f t="shared" si="2"/>
        <v>#NUM!</v>
      </c>
      <c r="Q25" s="9"/>
      <c r="R25" s="9"/>
    </row>
    <row r="26" spans="1:18" x14ac:dyDescent="0.3">
      <c r="B26" s="29"/>
      <c r="M26" s="9"/>
      <c r="N26" s="9"/>
      <c r="O26" s="9"/>
      <c r="P26" s="9"/>
      <c r="Q26" s="9"/>
      <c r="R26" s="9"/>
    </row>
    <row r="27" spans="1:18" x14ac:dyDescent="0.3">
      <c r="A27" t="s">
        <v>11</v>
      </c>
      <c r="M27" s="9"/>
      <c r="N27" s="9"/>
      <c r="O27" s="9"/>
      <c r="P27" s="9"/>
      <c r="Q27" s="9"/>
      <c r="R27" s="9"/>
    </row>
    <row r="28" spans="1:18" x14ac:dyDescent="0.3">
      <c r="B28" s="2" t="s">
        <v>6</v>
      </c>
      <c r="C28" s="2" t="s">
        <v>9</v>
      </c>
      <c r="D28" s="2" t="s">
        <v>7</v>
      </c>
      <c r="E28" s="2" t="s">
        <v>0</v>
      </c>
      <c r="F28" s="2" t="s">
        <v>2</v>
      </c>
      <c r="G28" s="2" t="s">
        <v>1</v>
      </c>
      <c r="H28" s="2" t="s">
        <v>3</v>
      </c>
      <c r="I28" s="2" t="s">
        <v>4</v>
      </c>
      <c r="J28" s="2" t="s">
        <v>5</v>
      </c>
    </row>
    <row r="29" spans="1:18" x14ac:dyDescent="0.3">
      <c r="B29" s="3" t="s">
        <v>14</v>
      </c>
      <c r="C29" s="42">
        <v>43072</v>
      </c>
      <c r="D29" s="42" t="s">
        <v>22</v>
      </c>
      <c r="E29" s="38"/>
      <c r="F29" s="38">
        <v>87</v>
      </c>
      <c r="G29" s="38">
        <v>72</v>
      </c>
      <c r="H29" s="38"/>
      <c r="I29" s="38">
        <v>87</v>
      </c>
      <c r="J29" s="39"/>
    </row>
    <row r="30" spans="1:18" x14ac:dyDescent="0.3">
      <c r="B30" s="7" t="s">
        <v>15</v>
      </c>
      <c r="C30" s="8">
        <v>43072</v>
      </c>
      <c r="D30" s="8" t="s">
        <v>22</v>
      </c>
      <c r="E30" s="9"/>
      <c r="F30" s="9">
        <v>78</v>
      </c>
      <c r="G30" s="9">
        <v>72</v>
      </c>
      <c r="H30" s="9"/>
      <c r="I30" s="9">
        <v>78</v>
      </c>
      <c r="J30" s="40"/>
    </row>
    <row r="31" spans="1:18" x14ac:dyDescent="0.3">
      <c r="B31" s="7" t="s">
        <v>35</v>
      </c>
      <c r="C31" s="8">
        <v>43072</v>
      </c>
      <c r="D31" s="8" t="s">
        <v>22</v>
      </c>
      <c r="E31" s="9"/>
      <c r="F31" s="9">
        <v>80</v>
      </c>
      <c r="G31" s="9">
        <v>72</v>
      </c>
      <c r="H31" s="9"/>
      <c r="I31" s="9">
        <v>80</v>
      </c>
      <c r="J31" s="40"/>
    </row>
    <row r="32" spans="1:18" x14ac:dyDescent="0.3">
      <c r="B32" s="7" t="s">
        <v>12</v>
      </c>
      <c r="C32" s="8">
        <v>43072</v>
      </c>
      <c r="D32" s="8" t="s">
        <v>22</v>
      </c>
      <c r="E32" s="9"/>
      <c r="F32" s="29">
        <v>86</v>
      </c>
      <c r="G32" s="9">
        <v>72</v>
      </c>
      <c r="H32" s="9"/>
      <c r="I32" s="29">
        <v>86</v>
      </c>
      <c r="J32" s="40"/>
    </row>
    <row r="33" spans="2:11" x14ac:dyDescent="0.3">
      <c r="B33" s="7" t="s">
        <v>30</v>
      </c>
      <c r="C33" s="8">
        <v>43072</v>
      </c>
      <c r="D33" s="8" t="s">
        <v>22</v>
      </c>
      <c r="E33" s="44"/>
      <c r="F33" s="29">
        <v>91</v>
      </c>
      <c r="G33" s="9">
        <v>72</v>
      </c>
      <c r="H33" s="9"/>
      <c r="I33" s="29">
        <v>91</v>
      </c>
      <c r="J33" s="40"/>
    </row>
    <row r="34" spans="2:11" x14ac:dyDescent="0.3">
      <c r="B34" s="7" t="s">
        <v>36</v>
      </c>
      <c r="C34" s="8">
        <v>43072</v>
      </c>
      <c r="D34" s="8" t="s">
        <v>22</v>
      </c>
      <c r="E34" s="29"/>
      <c r="F34" s="9">
        <v>72</v>
      </c>
      <c r="G34" s="9">
        <v>72</v>
      </c>
      <c r="H34" s="9"/>
      <c r="I34" s="9">
        <v>72</v>
      </c>
      <c r="J34" s="40"/>
    </row>
    <row r="35" spans="2:11" x14ac:dyDescent="0.3">
      <c r="B35" s="7" t="s">
        <v>37</v>
      </c>
      <c r="C35" s="8">
        <v>43072</v>
      </c>
      <c r="D35" s="8" t="s">
        <v>22</v>
      </c>
      <c r="E35" s="44"/>
      <c r="F35" s="9">
        <v>80</v>
      </c>
      <c r="G35" s="9">
        <v>72</v>
      </c>
      <c r="H35" s="9"/>
      <c r="I35" s="9">
        <v>80</v>
      </c>
      <c r="J35" s="40"/>
    </row>
    <row r="36" spans="2:11" x14ac:dyDescent="0.3">
      <c r="B36" s="11" t="s">
        <v>8</v>
      </c>
      <c r="C36" s="32">
        <v>43072</v>
      </c>
      <c r="D36" s="32" t="s">
        <v>22</v>
      </c>
      <c r="E36" s="34"/>
      <c r="F36" s="34">
        <v>78</v>
      </c>
      <c r="G36" s="34">
        <v>72</v>
      </c>
      <c r="H36" s="34"/>
      <c r="I36" s="34">
        <v>78</v>
      </c>
      <c r="J36" s="41"/>
    </row>
    <row r="37" spans="2:11" x14ac:dyDescent="0.3">
      <c r="B37" s="3" t="s">
        <v>14</v>
      </c>
      <c r="C37" s="42">
        <v>43079</v>
      </c>
      <c r="D37" s="16" t="s">
        <v>16</v>
      </c>
      <c r="E37" s="38"/>
      <c r="F37" s="38">
        <v>73</v>
      </c>
      <c r="G37" s="38">
        <v>72</v>
      </c>
      <c r="H37" s="38"/>
      <c r="I37" s="38">
        <v>73</v>
      </c>
      <c r="J37" s="39"/>
    </row>
    <row r="38" spans="2:11" x14ac:dyDescent="0.3">
      <c r="B38" s="7" t="s">
        <v>15</v>
      </c>
      <c r="C38" s="8">
        <v>43079</v>
      </c>
      <c r="D38" s="15" t="s">
        <v>16</v>
      </c>
      <c r="E38" s="9"/>
      <c r="F38" s="29">
        <v>73</v>
      </c>
      <c r="G38" s="9">
        <v>72</v>
      </c>
      <c r="H38" s="9"/>
      <c r="I38" s="29">
        <v>73</v>
      </c>
      <c r="J38" s="40"/>
    </row>
    <row r="39" spans="2:11" x14ac:dyDescent="0.3">
      <c r="B39" s="7" t="s">
        <v>35</v>
      </c>
      <c r="C39" s="8">
        <v>43079</v>
      </c>
      <c r="D39" s="15" t="s">
        <v>16</v>
      </c>
      <c r="E39" s="9"/>
      <c r="F39" s="29">
        <v>78</v>
      </c>
      <c r="G39" s="9">
        <v>72</v>
      </c>
      <c r="H39" s="9"/>
      <c r="I39" s="29">
        <v>78</v>
      </c>
      <c r="J39" s="40"/>
    </row>
    <row r="40" spans="2:11" x14ac:dyDescent="0.3">
      <c r="B40" s="7" t="s">
        <v>12</v>
      </c>
      <c r="C40" s="8">
        <v>43079</v>
      </c>
      <c r="D40" s="15" t="s">
        <v>16</v>
      </c>
      <c r="E40" s="9"/>
      <c r="F40" s="29">
        <v>91</v>
      </c>
      <c r="G40" s="9">
        <v>72</v>
      </c>
      <c r="H40" s="9"/>
      <c r="I40" s="29">
        <v>91</v>
      </c>
      <c r="J40" s="40"/>
    </row>
    <row r="41" spans="2:11" x14ac:dyDescent="0.3">
      <c r="B41" s="7" t="s">
        <v>30</v>
      </c>
      <c r="C41" s="8">
        <v>43079</v>
      </c>
      <c r="D41" s="15" t="s">
        <v>16</v>
      </c>
      <c r="E41" s="29"/>
      <c r="F41" s="29">
        <v>81</v>
      </c>
      <c r="G41" s="9">
        <v>72</v>
      </c>
      <c r="H41" s="9"/>
      <c r="I41" s="29">
        <v>81</v>
      </c>
      <c r="J41" s="40"/>
    </row>
    <row r="42" spans="2:11" x14ac:dyDescent="0.3">
      <c r="B42" s="7" t="s">
        <v>36</v>
      </c>
      <c r="C42" s="8">
        <v>43079</v>
      </c>
      <c r="D42" s="15" t="s">
        <v>16</v>
      </c>
      <c r="E42" s="29"/>
      <c r="F42" s="29">
        <v>74</v>
      </c>
      <c r="G42" s="9">
        <v>72</v>
      </c>
      <c r="H42" s="9"/>
      <c r="I42" s="29">
        <v>74</v>
      </c>
      <c r="J42" s="40"/>
    </row>
    <row r="43" spans="2:11" x14ac:dyDescent="0.3">
      <c r="B43" s="7" t="s">
        <v>37</v>
      </c>
      <c r="C43" s="8">
        <v>43079</v>
      </c>
      <c r="D43" s="15" t="s">
        <v>16</v>
      </c>
      <c r="E43" s="29"/>
      <c r="F43" s="29">
        <v>84</v>
      </c>
      <c r="G43" s="9">
        <v>72</v>
      </c>
      <c r="H43" s="9"/>
      <c r="I43" s="29">
        <v>84</v>
      </c>
      <c r="J43" s="40"/>
    </row>
    <row r="44" spans="2:11" x14ac:dyDescent="0.3">
      <c r="B44" s="7" t="s">
        <v>8</v>
      </c>
      <c r="C44" s="8">
        <v>43079</v>
      </c>
      <c r="D44" s="15" t="s">
        <v>16</v>
      </c>
      <c r="E44" s="29"/>
      <c r="F44" s="29">
        <v>78</v>
      </c>
      <c r="G44" s="9">
        <v>72</v>
      </c>
      <c r="H44" s="9"/>
      <c r="I44" s="29">
        <v>78</v>
      </c>
      <c r="J44" s="40"/>
    </row>
    <row r="45" spans="2:11" x14ac:dyDescent="0.3">
      <c r="B45" s="7" t="s">
        <v>38</v>
      </c>
      <c r="C45" s="8">
        <v>43079</v>
      </c>
      <c r="D45" s="15" t="s">
        <v>16</v>
      </c>
      <c r="E45" s="9"/>
      <c r="F45" s="29">
        <v>98</v>
      </c>
      <c r="G45" s="9">
        <v>72</v>
      </c>
      <c r="H45" s="9"/>
      <c r="I45" s="29">
        <v>98</v>
      </c>
      <c r="J45" s="40"/>
    </row>
    <row r="46" spans="2:11" x14ac:dyDescent="0.3">
      <c r="B46" s="7" t="s">
        <v>39</v>
      </c>
      <c r="C46" s="8">
        <v>43079</v>
      </c>
      <c r="D46" s="15" t="s">
        <v>16</v>
      </c>
      <c r="E46" s="9"/>
      <c r="F46" s="29">
        <v>82</v>
      </c>
      <c r="G46" s="9">
        <v>72</v>
      </c>
      <c r="H46" s="9"/>
      <c r="I46" s="29">
        <v>82</v>
      </c>
      <c r="J46" s="40"/>
    </row>
    <row r="47" spans="2:11" x14ac:dyDescent="0.3">
      <c r="B47" s="3" t="s">
        <v>14</v>
      </c>
      <c r="C47" s="42">
        <v>43086</v>
      </c>
      <c r="D47" s="16" t="s">
        <v>17</v>
      </c>
      <c r="E47" s="38"/>
      <c r="F47" s="18">
        <f>63+18</f>
        <v>81</v>
      </c>
      <c r="G47" s="38">
        <v>72</v>
      </c>
      <c r="H47" s="38"/>
      <c r="I47" s="18">
        <f>63+18</f>
        <v>81</v>
      </c>
      <c r="J47" s="39"/>
      <c r="K47" s="9"/>
    </row>
    <row r="48" spans="2:11" x14ac:dyDescent="0.3">
      <c r="B48" s="7" t="s">
        <v>15</v>
      </c>
      <c r="C48" s="8">
        <v>43086</v>
      </c>
      <c r="D48" s="15" t="s">
        <v>17</v>
      </c>
      <c r="E48" s="9"/>
      <c r="F48" s="29">
        <f>59+21</f>
        <v>80</v>
      </c>
      <c r="G48" s="9">
        <v>72</v>
      </c>
      <c r="H48" s="9"/>
      <c r="I48" s="29">
        <f>59+21</f>
        <v>80</v>
      </c>
      <c r="J48" s="40"/>
      <c r="K48" s="9"/>
    </row>
    <row r="49" spans="2:11" x14ac:dyDescent="0.3">
      <c r="B49" s="7" t="s">
        <v>30</v>
      </c>
      <c r="C49" s="8">
        <v>43086</v>
      </c>
      <c r="D49" s="15" t="s">
        <v>17</v>
      </c>
      <c r="E49" s="9"/>
      <c r="F49" s="29">
        <v>93</v>
      </c>
      <c r="G49" s="9">
        <v>72</v>
      </c>
      <c r="H49" s="9"/>
      <c r="I49" s="29">
        <v>93</v>
      </c>
      <c r="J49" s="40"/>
      <c r="K49" s="9"/>
    </row>
    <row r="50" spans="2:11" x14ac:dyDescent="0.3">
      <c r="B50" s="7" t="s">
        <v>36</v>
      </c>
      <c r="C50" s="8">
        <v>43086</v>
      </c>
      <c r="D50" s="15" t="s">
        <v>17</v>
      </c>
      <c r="E50" s="9"/>
      <c r="F50" s="29">
        <v>78</v>
      </c>
      <c r="G50" s="9">
        <v>72</v>
      </c>
      <c r="H50" s="9"/>
      <c r="I50" s="29">
        <v>78</v>
      </c>
      <c r="J50" s="40"/>
      <c r="K50" s="9"/>
    </row>
    <row r="51" spans="2:11" x14ac:dyDescent="0.3">
      <c r="B51" s="7" t="s">
        <v>37</v>
      </c>
      <c r="C51" s="8">
        <v>43086</v>
      </c>
      <c r="D51" s="15" t="s">
        <v>17</v>
      </c>
      <c r="E51" s="9"/>
      <c r="F51" s="29">
        <v>101</v>
      </c>
      <c r="G51" s="9">
        <v>72</v>
      </c>
      <c r="H51" s="9"/>
      <c r="I51" s="29">
        <v>101</v>
      </c>
      <c r="J51" s="40"/>
      <c r="K51" s="9"/>
    </row>
    <row r="52" spans="2:11" x14ac:dyDescent="0.3">
      <c r="B52" s="7" t="s">
        <v>8</v>
      </c>
      <c r="C52" s="8">
        <v>43086</v>
      </c>
      <c r="D52" s="15" t="s">
        <v>17</v>
      </c>
      <c r="E52" s="9"/>
      <c r="F52" s="29">
        <v>89</v>
      </c>
      <c r="G52" s="9">
        <v>72</v>
      </c>
      <c r="H52" s="9"/>
      <c r="I52" s="29">
        <v>89</v>
      </c>
      <c r="J52" s="40"/>
      <c r="K52" s="9"/>
    </row>
    <row r="53" spans="2:11" x14ac:dyDescent="0.3">
      <c r="B53" s="7" t="s">
        <v>38</v>
      </c>
      <c r="C53" s="8">
        <v>43086</v>
      </c>
      <c r="D53" s="15" t="s">
        <v>17</v>
      </c>
      <c r="E53" s="29"/>
      <c r="F53" s="29">
        <f>67+21</f>
        <v>88</v>
      </c>
      <c r="G53" s="9">
        <v>72</v>
      </c>
      <c r="H53" s="9"/>
      <c r="I53" s="29">
        <f>67+21</f>
        <v>88</v>
      </c>
      <c r="J53" s="40"/>
      <c r="K53" s="9"/>
    </row>
    <row r="54" spans="2:11" x14ac:dyDescent="0.3">
      <c r="B54" s="7" t="s">
        <v>40</v>
      </c>
      <c r="C54" s="8">
        <v>43086</v>
      </c>
      <c r="D54" s="15" t="s">
        <v>17</v>
      </c>
      <c r="E54" s="9"/>
      <c r="F54" s="29">
        <v>93</v>
      </c>
      <c r="G54" s="9">
        <v>72</v>
      </c>
      <c r="H54" s="9"/>
      <c r="I54" s="29">
        <v>93</v>
      </c>
      <c r="J54" s="40"/>
      <c r="K54" s="9"/>
    </row>
    <row r="55" spans="2:11" x14ac:dyDescent="0.3">
      <c r="B55" s="7" t="s">
        <v>41</v>
      </c>
      <c r="C55" s="8">
        <v>43086</v>
      </c>
      <c r="D55" s="15" t="s">
        <v>17</v>
      </c>
      <c r="E55" s="9"/>
      <c r="F55" s="29">
        <v>92</v>
      </c>
      <c r="G55" s="9">
        <v>72</v>
      </c>
      <c r="H55" s="9"/>
      <c r="I55" s="29">
        <v>92</v>
      </c>
      <c r="J55" s="40"/>
      <c r="K55" s="9"/>
    </row>
    <row r="56" spans="2:11" x14ac:dyDescent="0.3">
      <c r="B56" s="7" t="s">
        <v>42</v>
      </c>
      <c r="C56" s="8">
        <v>43086</v>
      </c>
      <c r="D56" s="15" t="s">
        <v>17</v>
      </c>
      <c r="E56" s="9"/>
      <c r="F56" s="29">
        <v>101</v>
      </c>
      <c r="G56" s="9">
        <v>72</v>
      </c>
      <c r="H56" s="9"/>
      <c r="I56" s="29">
        <v>101</v>
      </c>
      <c r="J56" s="40"/>
      <c r="K56" s="9"/>
    </row>
    <row r="57" spans="2:11" x14ac:dyDescent="0.3">
      <c r="B57" s="37" t="s">
        <v>14</v>
      </c>
      <c r="C57" s="42">
        <v>43107</v>
      </c>
      <c r="D57" s="38" t="s">
        <v>33</v>
      </c>
      <c r="E57" s="18"/>
      <c r="F57" s="18">
        <v>81</v>
      </c>
      <c r="G57" s="38">
        <v>72</v>
      </c>
      <c r="H57" s="38"/>
      <c r="I57" s="18">
        <v>81</v>
      </c>
      <c r="J57" s="39"/>
      <c r="K57" s="9"/>
    </row>
    <row r="58" spans="2:11" x14ac:dyDescent="0.3">
      <c r="B58" s="28" t="s">
        <v>15</v>
      </c>
      <c r="C58" s="8">
        <v>43107</v>
      </c>
      <c r="D58" s="15" t="s">
        <v>33</v>
      </c>
      <c r="E58" s="29"/>
      <c r="F58" s="29">
        <v>77</v>
      </c>
      <c r="G58" s="9">
        <v>72</v>
      </c>
      <c r="H58" s="9"/>
      <c r="I58" s="29">
        <v>77</v>
      </c>
      <c r="J58" s="40"/>
      <c r="K58" s="9"/>
    </row>
    <row r="59" spans="2:11" x14ac:dyDescent="0.3">
      <c r="B59" s="28" t="s">
        <v>30</v>
      </c>
      <c r="C59" s="8">
        <v>43107</v>
      </c>
      <c r="D59" s="15" t="s">
        <v>33</v>
      </c>
      <c r="E59" s="29"/>
      <c r="F59" s="29">
        <v>94</v>
      </c>
      <c r="G59" s="9">
        <v>72</v>
      </c>
      <c r="H59" s="9"/>
      <c r="I59" s="29">
        <v>94</v>
      </c>
      <c r="J59" s="40"/>
      <c r="K59" s="9"/>
    </row>
    <row r="60" spans="2:11" x14ac:dyDescent="0.3">
      <c r="B60" s="28" t="s">
        <v>36</v>
      </c>
      <c r="C60" s="8">
        <v>43107</v>
      </c>
      <c r="D60" s="15" t="s">
        <v>33</v>
      </c>
      <c r="E60" s="29"/>
      <c r="F60" s="29">
        <v>81</v>
      </c>
      <c r="G60" s="9">
        <v>72</v>
      </c>
      <c r="H60" s="9"/>
      <c r="I60" s="29">
        <v>81</v>
      </c>
      <c r="J60" s="40"/>
      <c r="K60" s="9"/>
    </row>
    <row r="61" spans="2:11" x14ac:dyDescent="0.3">
      <c r="B61" s="28" t="s">
        <v>37</v>
      </c>
      <c r="C61" s="8">
        <v>43107</v>
      </c>
      <c r="D61" s="15" t="s">
        <v>33</v>
      </c>
      <c r="E61" s="29"/>
      <c r="F61" s="29">
        <v>84</v>
      </c>
      <c r="G61" s="9">
        <v>72</v>
      </c>
      <c r="H61" s="9"/>
      <c r="I61" s="29">
        <v>84</v>
      </c>
      <c r="J61" s="40"/>
      <c r="K61" s="9"/>
    </row>
    <row r="62" spans="2:11" x14ac:dyDescent="0.3">
      <c r="B62" s="28" t="s">
        <v>8</v>
      </c>
      <c r="C62" s="8">
        <v>43107</v>
      </c>
      <c r="D62" s="15" t="s">
        <v>33</v>
      </c>
      <c r="E62" s="29"/>
      <c r="F62" s="29">
        <v>74</v>
      </c>
      <c r="G62" s="9">
        <v>72</v>
      </c>
      <c r="H62" s="9"/>
      <c r="I62" s="29">
        <v>74</v>
      </c>
      <c r="J62" s="40"/>
      <c r="K62" s="9"/>
    </row>
    <row r="63" spans="2:11" x14ac:dyDescent="0.3">
      <c r="B63" s="28" t="s">
        <v>38</v>
      </c>
      <c r="C63" s="8">
        <v>43107</v>
      </c>
      <c r="D63" s="15" t="s">
        <v>33</v>
      </c>
      <c r="E63" s="29"/>
      <c r="F63" s="29">
        <v>98</v>
      </c>
      <c r="G63" s="9">
        <v>72</v>
      </c>
      <c r="H63" s="9"/>
      <c r="I63" s="29">
        <v>98</v>
      </c>
      <c r="J63" s="40"/>
      <c r="K63" s="9"/>
    </row>
    <row r="64" spans="2:11" x14ac:dyDescent="0.3">
      <c r="B64" s="28" t="s">
        <v>40</v>
      </c>
      <c r="C64" s="8">
        <v>43107</v>
      </c>
      <c r="D64" s="15" t="s">
        <v>33</v>
      </c>
      <c r="E64" s="29"/>
      <c r="F64" s="29">
        <v>102</v>
      </c>
      <c r="G64" s="9">
        <v>72</v>
      </c>
      <c r="H64" s="9"/>
      <c r="I64" s="29">
        <v>102</v>
      </c>
      <c r="J64" s="40"/>
      <c r="K64" s="9"/>
    </row>
    <row r="65" spans="2:11" x14ac:dyDescent="0.3">
      <c r="B65" s="28" t="s">
        <v>41</v>
      </c>
      <c r="C65" s="8">
        <v>43107</v>
      </c>
      <c r="D65" s="15" t="s">
        <v>33</v>
      </c>
      <c r="E65" s="29"/>
      <c r="F65" s="29">
        <v>93</v>
      </c>
      <c r="G65" s="9">
        <v>72</v>
      </c>
      <c r="H65" s="9"/>
      <c r="I65" s="29">
        <v>93</v>
      </c>
      <c r="J65" s="40"/>
      <c r="K65" s="9"/>
    </row>
    <row r="66" spans="2:11" x14ac:dyDescent="0.3">
      <c r="B66" s="28" t="s">
        <v>42</v>
      </c>
      <c r="C66" s="8">
        <v>43107</v>
      </c>
      <c r="D66" s="15" t="s">
        <v>33</v>
      </c>
      <c r="E66" s="29"/>
      <c r="F66" s="29">
        <v>116</v>
      </c>
      <c r="G66" s="9">
        <v>72</v>
      </c>
      <c r="H66" s="9"/>
      <c r="I66" s="29">
        <v>116</v>
      </c>
      <c r="J66" s="40"/>
      <c r="K66" s="9"/>
    </row>
    <row r="67" spans="2:11" x14ac:dyDescent="0.3">
      <c r="B67" s="7" t="s">
        <v>35</v>
      </c>
      <c r="C67" s="8">
        <v>43107</v>
      </c>
      <c r="D67" s="15" t="s">
        <v>33</v>
      </c>
      <c r="E67" s="29"/>
      <c r="F67" s="29">
        <v>77</v>
      </c>
      <c r="G67" s="9">
        <v>72</v>
      </c>
      <c r="H67" s="9"/>
      <c r="I67" s="29">
        <v>77</v>
      </c>
      <c r="J67" s="40"/>
      <c r="K67" s="9"/>
    </row>
    <row r="68" spans="2:11" x14ac:dyDescent="0.3">
      <c r="B68" s="28" t="s">
        <v>39</v>
      </c>
      <c r="C68" s="8">
        <v>43107</v>
      </c>
      <c r="D68" s="15" t="s">
        <v>33</v>
      </c>
      <c r="E68" s="29"/>
      <c r="F68" s="29">
        <v>99</v>
      </c>
      <c r="G68" s="9">
        <v>72</v>
      </c>
      <c r="H68" s="9"/>
      <c r="I68" s="29">
        <v>99</v>
      </c>
      <c r="J68" s="40"/>
      <c r="K68" s="9"/>
    </row>
    <row r="69" spans="2:11" x14ac:dyDescent="0.3">
      <c r="B69" s="28" t="s">
        <v>43</v>
      </c>
      <c r="C69" s="8">
        <v>43107</v>
      </c>
      <c r="D69" s="15" t="s">
        <v>33</v>
      </c>
      <c r="E69" s="29"/>
      <c r="F69" s="29">
        <v>124</v>
      </c>
      <c r="G69" s="9">
        <v>72</v>
      </c>
      <c r="H69" s="9"/>
      <c r="I69" s="29">
        <v>124</v>
      </c>
      <c r="J69" s="40"/>
      <c r="K69" s="9"/>
    </row>
    <row r="70" spans="2:11" x14ac:dyDescent="0.3">
      <c r="B70" s="28" t="s">
        <v>44</v>
      </c>
      <c r="C70" s="8">
        <v>43107</v>
      </c>
      <c r="D70" s="15" t="s">
        <v>33</v>
      </c>
      <c r="E70" s="29"/>
      <c r="F70" s="29">
        <v>122</v>
      </c>
      <c r="G70" s="9">
        <v>72</v>
      </c>
      <c r="H70" s="9"/>
      <c r="I70" s="29">
        <v>122</v>
      </c>
      <c r="J70" s="40"/>
      <c r="K70" s="9"/>
    </row>
    <row r="71" spans="2:11" x14ac:dyDescent="0.3">
      <c r="B71" s="7" t="s">
        <v>12</v>
      </c>
      <c r="C71" s="8">
        <v>43107</v>
      </c>
      <c r="D71" s="15" t="s">
        <v>33</v>
      </c>
      <c r="E71" s="29"/>
      <c r="F71" s="29">
        <v>95</v>
      </c>
      <c r="G71" s="9">
        <v>72</v>
      </c>
      <c r="H71" s="9"/>
      <c r="I71" s="29">
        <v>95</v>
      </c>
      <c r="J71" s="40"/>
      <c r="K71" s="9"/>
    </row>
    <row r="72" spans="2:11" x14ac:dyDescent="0.3">
      <c r="B72" s="37" t="s">
        <v>14</v>
      </c>
      <c r="C72" s="42">
        <v>43114</v>
      </c>
      <c r="D72" s="16" t="s">
        <v>19</v>
      </c>
      <c r="E72" s="38"/>
      <c r="F72" s="18">
        <v>82</v>
      </c>
      <c r="G72" s="38">
        <v>72</v>
      </c>
      <c r="H72" s="38"/>
      <c r="I72" s="18">
        <v>82</v>
      </c>
      <c r="J72" s="39"/>
    </row>
    <row r="73" spans="2:11" x14ac:dyDescent="0.3">
      <c r="B73" s="28" t="s">
        <v>15</v>
      </c>
      <c r="C73" s="8">
        <v>43114</v>
      </c>
      <c r="D73" s="15" t="s">
        <v>19</v>
      </c>
      <c r="E73" s="9"/>
      <c r="F73" s="29">
        <v>81</v>
      </c>
      <c r="G73" s="9">
        <v>72</v>
      </c>
      <c r="H73" s="9"/>
      <c r="I73" s="29">
        <v>81</v>
      </c>
      <c r="J73" s="40"/>
    </row>
    <row r="74" spans="2:11" x14ac:dyDescent="0.3">
      <c r="B74" s="7" t="s">
        <v>30</v>
      </c>
      <c r="C74" s="8">
        <v>43114</v>
      </c>
      <c r="D74" s="15" t="s">
        <v>19</v>
      </c>
      <c r="E74" s="9"/>
      <c r="F74" s="29">
        <v>80</v>
      </c>
      <c r="G74" s="9">
        <v>72</v>
      </c>
      <c r="H74" s="9"/>
      <c r="I74" s="29">
        <v>80</v>
      </c>
      <c r="J74" s="40"/>
    </row>
    <row r="75" spans="2:11" x14ac:dyDescent="0.3">
      <c r="B75" s="7" t="s">
        <v>36</v>
      </c>
      <c r="C75" s="8">
        <v>43114</v>
      </c>
      <c r="D75" s="15" t="s">
        <v>19</v>
      </c>
      <c r="E75" s="9"/>
      <c r="F75" s="29">
        <v>79</v>
      </c>
      <c r="G75" s="9">
        <v>72</v>
      </c>
      <c r="H75" s="9"/>
      <c r="I75" s="29">
        <v>79</v>
      </c>
      <c r="J75" s="40"/>
    </row>
    <row r="76" spans="2:11" x14ac:dyDescent="0.3">
      <c r="B76" s="7" t="s">
        <v>37</v>
      </c>
      <c r="C76" s="8">
        <v>43114</v>
      </c>
      <c r="D76" s="15" t="s">
        <v>19</v>
      </c>
      <c r="E76" s="29"/>
      <c r="F76" s="29">
        <v>87</v>
      </c>
      <c r="G76" s="9">
        <v>72</v>
      </c>
      <c r="H76" s="9"/>
      <c r="I76" s="29">
        <v>87</v>
      </c>
      <c r="J76" s="40"/>
    </row>
    <row r="77" spans="2:11" x14ac:dyDescent="0.3">
      <c r="B77" s="7" t="s">
        <v>8</v>
      </c>
      <c r="C77" s="8">
        <v>43114</v>
      </c>
      <c r="D77" s="15" t="s">
        <v>19</v>
      </c>
      <c r="E77" s="29"/>
      <c r="F77" s="29">
        <v>78</v>
      </c>
      <c r="G77" s="9">
        <v>72</v>
      </c>
      <c r="H77" s="9"/>
      <c r="I77" s="29">
        <v>78</v>
      </c>
      <c r="J77" s="40"/>
    </row>
    <row r="78" spans="2:11" x14ac:dyDescent="0.3">
      <c r="B78" s="7" t="s">
        <v>38</v>
      </c>
      <c r="C78" s="8">
        <v>43114</v>
      </c>
      <c r="D78" s="15" t="s">
        <v>19</v>
      </c>
      <c r="E78" s="29"/>
      <c r="F78" s="29">
        <v>88</v>
      </c>
      <c r="G78" s="9">
        <v>72</v>
      </c>
      <c r="H78" s="9"/>
      <c r="I78" s="29">
        <v>88</v>
      </c>
      <c r="J78" s="40"/>
    </row>
    <row r="79" spans="2:11" x14ac:dyDescent="0.3">
      <c r="B79" s="7" t="s">
        <v>40</v>
      </c>
      <c r="C79" s="8">
        <v>43114</v>
      </c>
      <c r="D79" s="15" t="s">
        <v>19</v>
      </c>
      <c r="E79" s="29"/>
      <c r="F79" s="29">
        <v>91</v>
      </c>
      <c r="G79" s="9">
        <v>72</v>
      </c>
      <c r="H79" s="9"/>
      <c r="I79" s="29">
        <v>91</v>
      </c>
      <c r="J79" s="40"/>
    </row>
    <row r="80" spans="2:11" x14ac:dyDescent="0.3">
      <c r="B80" s="7" t="s">
        <v>41</v>
      </c>
      <c r="C80" s="8">
        <v>43114</v>
      </c>
      <c r="D80" s="15" t="s">
        <v>19</v>
      </c>
      <c r="E80" s="29"/>
      <c r="F80" s="29">
        <v>87</v>
      </c>
      <c r="G80" s="9">
        <v>72</v>
      </c>
      <c r="H80" s="9"/>
      <c r="I80" s="29">
        <v>87</v>
      </c>
      <c r="J80" s="40"/>
    </row>
    <row r="81" spans="2:10" x14ac:dyDescent="0.3">
      <c r="B81" s="7" t="s">
        <v>42</v>
      </c>
      <c r="C81" s="8">
        <v>43114</v>
      </c>
      <c r="D81" s="15" t="s">
        <v>19</v>
      </c>
      <c r="E81" s="29"/>
      <c r="F81" s="29">
        <v>108</v>
      </c>
      <c r="G81" s="9">
        <v>72</v>
      </c>
      <c r="H81" s="9"/>
      <c r="I81" s="29">
        <v>108</v>
      </c>
      <c r="J81" s="40"/>
    </row>
    <row r="82" spans="2:10" x14ac:dyDescent="0.3">
      <c r="B82" s="28" t="s">
        <v>35</v>
      </c>
      <c r="C82" s="8">
        <v>43114</v>
      </c>
      <c r="D82" s="15" t="s">
        <v>19</v>
      </c>
      <c r="E82" s="29"/>
      <c r="F82" s="29">
        <v>82</v>
      </c>
      <c r="G82" s="9">
        <v>72</v>
      </c>
      <c r="H82" s="9"/>
      <c r="I82" s="29">
        <v>82</v>
      </c>
      <c r="J82" s="40"/>
    </row>
    <row r="83" spans="2:10" x14ac:dyDescent="0.3">
      <c r="B83" s="28" t="s">
        <v>39</v>
      </c>
      <c r="C83" s="8">
        <v>43114</v>
      </c>
      <c r="D83" s="15" t="s">
        <v>19</v>
      </c>
      <c r="E83" s="29"/>
      <c r="F83" s="29">
        <v>87</v>
      </c>
      <c r="G83" s="9">
        <v>72</v>
      </c>
      <c r="H83" s="9"/>
      <c r="I83" s="29">
        <v>87</v>
      </c>
      <c r="J83" s="40"/>
    </row>
    <row r="84" spans="2:10" x14ac:dyDescent="0.3">
      <c r="B84" s="28" t="s">
        <v>12</v>
      </c>
      <c r="C84" s="8">
        <v>43114</v>
      </c>
      <c r="D84" s="15" t="s">
        <v>19</v>
      </c>
      <c r="E84" s="29"/>
      <c r="F84" s="29">
        <v>94</v>
      </c>
      <c r="G84" s="9">
        <v>72</v>
      </c>
      <c r="H84" s="9"/>
      <c r="I84" s="29">
        <v>94</v>
      </c>
      <c r="J84" s="40"/>
    </row>
    <row r="85" spans="2:10" x14ac:dyDescent="0.3">
      <c r="B85" s="37" t="s">
        <v>14</v>
      </c>
      <c r="C85" s="42">
        <v>43121</v>
      </c>
      <c r="D85" s="16" t="s">
        <v>20</v>
      </c>
      <c r="E85" s="38"/>
      <c r="F85" s="38">
        <v>80</v>
      </c>
      <c r="G85" s="38">
        <v>73</v>
      </c>
      <c r="H85" s="38"/>
      <c r="I85" s="38">
        <v>80</v>
      </c>
      <c r="J85" s="39"/>
    </row>
    <row r="86" spans="2:10" x14ac:dyDescent="0.3">
      <c r="B86" s="7" t="s">
        <v>15</v>
      </c>
      <c r="C86" s="8">
        <v>43121</v>
      </c>
      <c r="D86" s="15" t="s">
        <v>20</v>
      </c>
      <c r="E86" s="29"/>
      <c r="F86" s="29">
        <v>77</v>
      </c>
      <c r="G86" s="9">
        <v>73</v>
      </c>
      <c r="H86" s="9"/>
      <c r="I86" s="29">
        <v>77</v>
      </c>
      <c r="J86" s="40"/>
    </row>
    <row r="87" spans="2:10" x14ac:dyDescent="0.3">
      <c r="B87" s="28" t="s">
        <v>30</v>
      </c>
      <c r="C87" s="8">
        <v>43121</v>
      </c>
      <c r="D87" s="15" t="s">
        <v>20</v>
      </c>
      <c r="E87" s="9"/>
      <c r="F87" s="29">
        <v>83</v>
      </c>
      <c r="G87" s="9">
        <v>73</v>
      </c>
      <c r="H87" s="9"/>
      <c r="I87" s="29">
        <v>83</v>
      </c>
      <c r="J87" s="40"/>
    </row>
    <row r="88" spans="2:10" x14ac:dyDescent="0.3">
      <c r="B88" s="28" t="s">
        <v>36</v>
      </c>
      <c r="C88" s="8">
        <v>43121</v>
      </c>
      <c r="D88" s="15" t="s">
        <v>20</v>
      </c>
      <c r="E88" s="29"/>
      <c r="F88" s="29">
        <v>76</v>
      </c>
      <c r="G88" s="9">
        <v>73</v>
      </c>
      <c r="H88" s="9"/>
      <c r="I88" s="29">
        <v>76</v>
      </c>
      <c r="J88" s="40"/>
    </row>
    <row r="89" spans="2:10" x14ac:dyDescent="0.3">
      <c r="B89" s="28" t="s">
        <v>37</v>
      </c>
      <c r="C89" s="8">
        <v>43121</v>
      </c>
      <c r="D89" s="15" t="s">
        <v>20</v>
      </c>
      <c r="E89" s="29"/>
      <c r="F89" s="29">
        <v>79</v>
      </c>
      <c r="G89" s="9">
        <v>73</v>
      </c>
      <c r="H89" s="9"/>
      <c r="I89" s="29">
        <v>79</v>
      </c>
      <c r="J89" s="40"/>
    </row>
    <row r="90" spans="2:10" x14ac:dyDescent="0.3">
      <c r="B90" s="28" t="s">
        <v>8</v>
      </c>
      <c r="C90" s="8">
        <v>43121</v>
      </c>
      <c r="D90" s="15" t="s">
        <v>20</v>
      </c>
      <c r="E90" s="29"/>
      <c r="F90" s="29">
        <v>79</v>
      </c>
      <c r="G90" s="9">
        <v>73</v>
      </c>
      <c r="H90" s="9"/>
      <c r="I90" s="29">
        <v>79</v>
      </c>
      <c r="J90" s="40"/>
    </row>
    <row r="91" spans="2:10" x14ac:dyDescent="0.3">
      <c r="B91" s="28" t="s">
        <v>38</v>
      </c>
      <c r="C91" s="8">
        <v>43121</v>
      </c>
      <c r="D91" s="15" t="s">
        <v>20</v>
      </c>
      <c r="E91" s="29"/>
      <c r="F91" s="29">
        <v>82</v>
      </c>
      <c r="G91" s="9">
        <v>73</v>
      </c>
      <c r="H91" s="9"/>
      <c r="I91" s="29">
        <v>82</v>
      </c>
      <c r="J91" s="40"/>
    </row>
    <row r="92" spans="2:10" x14ac:dyDescent="0.3">
      <c r="B92" s="28" t="s">
        <v>40</v>
      </c>
      <c r="C92" s="8">
        <v>43121</v>
      </c>
      <c r="D92" s="15" t="s">
        <v>20</v>
      </c>
      <c r="E92" s="29"/>
      <c r="F92" s="29">
        <v>86</v>
      </c>
      <c r="G92" s="9">
        <v>73</v>
      </c>
      <c r="H92" s="9"/>
      <c r="I92" s="29">
        <v>86</v>
      </c>
      <c r="J92" s="40"/>
    </row>
    <row r="93" spans="2:10" x14ac:dyDescent="0.3">
      <c r="B93" s="28" t="s">
        <v>41</v>
      </c>
      <c r="C93" s="8">
        <v>43121</v>
      </c>
      <c r="D93" s="15" t="s">
        <v>20</v>
      </c>
      <c r="E93" s="29"/>
      <c r="F93" s="29">
        <v>90</v>
      </c>
      <c r="G93" s="9">
        <v>73</v>
      </c>
      <c r="H93" s="9"/>
      <c r="I93" s="29">
        <v>90</v>
      </c>
      <c r="J93" s="40"/>
    </row>
    <row r="94" spans="2:10" x14ac:dyDescent="0.3">
      <c r="B94" s="28" t="s">
        <v>42</v>
      </c>
      <c r="C94" s="8">
        <v>43121</v>
      </c>
      <c r="D94" s="15" t="s">
        <v>20</v>
      </c>
      <c r="E94" s="29"/>
      <c r="F94" s="29">
        <v>96</v>
      </c>
      <c r="G94" s="9">
        <v>73</v>
      </c>
      <c r="H94" s="9"/>
      <c r="I94" s="29">
        <v>96</v>
      </c>
      <c r="J94" s="40"/>
    </row>
    <row r="95" spans="2:10" x14ac:dyDescent="0.3">
      <c r="B95" s="28" t="s">
        <v>35</v>
      </c>
      <c r="C95" s="8">
        <v>43121</v>
      </c>
      <c r="D95" s="15" t="s">
        <v>20</v>
      </c>
      <c r="E95" s="29"/>
      <c r="F95" s="29">
        <v>81</v>
      </c>
      <c r="G95" s="9">
        <v>73</v>
      </c>
      <c r="H95" s="9"/>
      <c r="I95" s="29">
        <v>81</v>
      </c>
      <c r="J95" s="40"/>
    </row>
    <row r="96" spans="2:10" x14ac:dyDescent="0.3">
      <c r="B96" s="28" t="s">
        <v>39</v>
      </c>
      <c r="C96" s="8">
        <v>43121</v>
      </c>
      <c r="D96" s="15" t="s">
        <v>20</v>
      </c>
      <c r="E96" s="29"/>
      <c r="F96" s="29" t="s">
        <v>45</v>
      </c>
      <c r="G96" s="9">
        <v>73</v>
      </c>
      <c r="H96" s="9"/>
      <c r="I96" s="29" t="s">
        <v>45</v>
      </c>
      <c r="J96" s="40"/>
    </row>
    <row r="97" spans="2:12" x14ac:dyDescent="0.3">
      <c r="B97" s="28" t="s">
        <v>12</v>
      </c>
      <c r="C97" s="8">
        <v>43121</v>
      </c>
      <c r="D97" s="15" t="s">
        <v>20</v>
      </c>
      <c r="E97" s="29"/>
      <c r="F97" s="29">
        <v>86</v>
      </c>
      <c r="G97" s="9">
        <v>73</v>
      </c>
      <c r="H97" s="9"/>
      <c r="I97" s="29">
        <v>86</v>
      </c>
      <c r="J97" s="40"/>
    </row>
    <row r="98" spans="2:12" x14ac:dyDescent="0.3">
      <c r="B98" s="28" t="s">
        <v>47</v>
      </c>
      <c r="C98" s="8">
        <v>43121</v>
      </c>
      <c r="D98" s="15" t="s">
        <v>20</v>
      </c>
      <c r="E98" s="9"/>
      <c r="F98" s="29">
        <v>76</v>
      </c>
      <c r="G98" s="9">
        <v>73</v>
      </c>
      <c r="H98" s="9"/>
      <c r="I98" s="29">
        <v>76</v>
      </c>
      <c r="J98" s="40"/>
    </row>
    <row r="99" spans="2:12" x14ac:dyDescent="0.3">
      <c r="B99" s="37" t="s">
        <v>14</v>
      </c>
      <c r="C99" s="42">
        <v>43128</v>
      </c>
      <c r="D99" s="16" t="s">
        <v>13</v>
      </c>
      <c r="E99" s="38"/>
      <c r="F99" s="18">
        <v>80</v>
      </c>
      <c r="G99" s="18">
        <v>72</v>
      </c>
      <c r="H99" s="38"/>
      <c r="I99" s="18">
        <v>80</v>
      </c>
      <c r="J99" s="39"/>
    </row>
    <row r="100" spans="2:12" x14ac:dyDescent="0.3">
      <c r="B100" s="28" t="s">
        <v>15</v>
      </c>
      <c r="C100" s="8">
        <v>43128</v>
      </c>
      <c r="D100" s="15" t="s">
        <v>13</v>
      </c>
      <c r="E100" s="9"/>
      <c r="F100" s="29">
        <v>81</v>
      </c>
      <c r="G100" s="29">
        <v>72</v>
      </c>
      <c r="H100" s="9"/>
      <c r="I100" s="29">
        <v>81</v>
      </c>
      <c r="J100" s="40"/>
    </row>
    <row r="101" spans="2:12" x14ac:dyDescent="0.3">
      <c r="B101" s="28" t="s">
        <v>30</v>
      </c>
      <c r="C101" s="8">
        <v>43128</v>
      </c>
      <c r="D101" s="15" t="s">
        <v>13</v>
      </c>
      <c r="E101" s="9"/>
      <c r="F101" s="29">
        <v>88</v>
      </c>
      <c r="G101" s="29">
        <v>72</v>
      </c>
      <c r="H101" s="9"/>
      <c r="I101" s="29">
        <v>88</v>
      </c>
      <c r="J101" s="40"/>
    </row>
    <row r="102" spans="2:12" x14ac:dyDescent="0.3">
      <c r="B102" s="28" t="s">
        <v>36</v>
      </c>
      <c r="C102" s="8">
        <v>43128</v>
      </c>
      <c r="D102" s="15" t="s">
        <v>13</v>
      </c>
      <c r="E102" s="9"/>
      <c r="F102" s="29">
        <v>72</v>
      </c>
      <c r="G102" s="29">
        <v>72</v>
      </c>
      <c r="H102" s="9"/>
      <c r="I102" s="29">
        <v>72</v>
      </c>
      <c r="J102" s="40"/>
    </row>
    <row r="103" spans="2:12" x14ac:dyDescent="0.3">
      <c r="B103" s="28" t="s">
        <v>37</v>
      </c>
      <c r="C103" s="8">
        <v>43128</v>
      </c>
      <c r="D103" s="15" t="s">
        <v>13</v>
      </c>
      <c r="E103" s="29"/>
      <c r="F103" s="29">
        <v>85</v>
      </c>
      <c r="G103" s="29">
        <v>72</v>
      </c>
      <c r="H103" s="9"/>
      <c r="I103" s="29">
        <v>85</v>
      </c>
      <c r="J103" s="40"/>
    </row>
    <row r="104" spans="2:12" x14ac:dyDescent="0.3">
      <c r="B104" s="28" t="s">
        <v>8</v>
      </c>
      <c r="C104" s="8">
        <v>43128</v>
      </c>
      <c r="D104" s="15" t="s">
        <v>13</v>
      </c>
      <c r="E104" s="29"/>
      <c r="F104" s="29">
        <v>84</v>
      </c>
      <c r="G104" s="29">
        <v>72</v>
      </c>
      <c r="H104" s="9"/>
      <c r="I104" s="29">
        <v>84</v>
      </c>
      <c r="J104" s="40"/>
    </row>
    <row r="105" spans="2:12" x14ac:dyDescent="0.3">
      <c r="B105" s="28" t="s">
        <v>40</v>
      </c>
      <c r="C105" s="8">
        <v>43128</v>
      </c>
      <c r="D105" s="15" t="s">
        <v>13</v>
      </c>
      <c r="E105" s="29"/>
      <c r="F105" s="29">
        <v>86</v>
      </c>
      <c r="G105" s="29">
        <v>72</v>
      </c>
      <c r="H105" s="9"/>
      <c r="I105" s="29">
        <v>86</v>
      </c>
      <c r="J105" s="40"/>
    </row>
    <row r="106" spans="2:12" x14ac:dyDescent="0.3">
      <c r="B106" s="28" t="s">
        <v>41</v>
      </c>
      <c r="C106" s="8">
        <v>43128</v>
      </c>
      <c r="D106" s="15" t="s">
        <v>13</v>
      </c>
      <c r="E106" s="29"/>
      <c r="F106" s="29">
        <v>95</v>
      </c>
      <c r="G106" s="29">
        <v>72</v>
      </c>
      <c r="H106" s="9"/>
      <c r="I106" s="29">
        <v>95</v>
      </c>
      <c r="J106" s="40"/>
    </row>
    <row r="107" spans="2:12" x14ac:dyDescent="0.3">
      <c r="B107" s="28" t="s">
        <v>42</v>
      </c>
      <c r="C107" s="8">
        <v>43128</v>
      </c>
      <c r="D107" s="15" t="s">
        <v>13</v>
      </c>
      <c r="E107" s="29"/>
      <c r="F107" s="46">
        <v>104</v>
      </c>
      <c r="G107" s="29">
        <v>72</v>
      </c>
      <c r="H107" s="9"/>
      <c r="I107" s="46">
        <v>104</v>
      </c>
      <c r="J107" s="40"/>
      <c r="L107" t="s">
        <v>48</v>
      </c>
    </row>
    <row r="108" spans="2:12" x14ac:dyDescent="0.3">
      <c r="B108" s="28" t="s">
        <v>39</v>
      </c>
      <c r="C108" s="8">
        <v>43128</v>
      </c>
      <c r="D108" s="15" t="s">
        <v>13</v>
      </c>
      <c r="E108" s="29"/>
      <c r="F108" s="29" t="s">
        <v>45</v>
      </c>
      <c r="G108" s="29">
        <v>72</v>
      </c>
      <c r="H108" s="9"/>
      <c r="I108" s="29" t="s">
        <v>45</v>
      </c>
      <c r="J108" s="40"/>
    </row>
    <row r="109" spans="2:12" x14ac:dyDescent="0.3">
      <c r="B109" s="31" t="s">
        <v>12</v>
      </c>
      <c r="C109" s="32">
        <v>43128</v>
      </c>
      <c r="D109" s="33" t="s">
        <v>13</v>
      </c>
      <c r="E109" s="35"/>
      <c r="F109" s="35">
        <v>82</v>
      </c>
      <c r="G109" s="35">
        <v>72</v>
      </c>
      <c r="H109" s="34"/>
      <c r="I109" s="35">
        <v>82</v>
      </c>
      <c r="J109" s="41"/>
    </row>
    <row r="110" spans="2:12" x14ac:dyDescent="0.3">
      <c r="B110" s="28" t="s">
        <v>14</v>
      </c>
      <c r="C110" s="1">
        <v>43135</v>
      </c>
      <c r="D110" s="15" t="s">
        <v>21</v>
      </c>
      <c r="F110" s="29">
        <v>76</v>
      </c>
      <c r="G110" s="29">
        <v>72</v>
      </c>
      <c r="H110" s="29"/>
      <c r="I110" s="29">
        <v>76</v>
      </c>
      <c r="J110" s="30"/>
    </row>
    <row r="111" spans="2:12" x14ac:dyDescent="0.3">
      <c r="B111" s="28" t="s">
        <v>15</v>
      </c>
      <c r="C111" s="1">
        <v>43135</v>
      </c>
      <c r="D111" s="15" t="s">
        <v>21</v>
      </c>
      <c r="F111" s="29">
        <v>72</v>
      </c>
      <c r="G111" s="29">
        <v>72</v>
      </c>
      <c r="H111" s="29"/>
      <c r="I111" s="29">
        <v>72</v>
      </c>
      <c r="J111" s="30"/>
    </row>
    <row r="112" spans="2:12" x14ac:dyDescent="0.3">
      <c r="B112" s="28" t="s">
        <v>30</v>
      </c>
      <c r="C112" s="1">
        <v>43135</v>
      </c>
      <c r="D112" s="15" t="s">
        <v>21</v>
      </c>
      <c r="F112" s="29">
        <v>81</v>
      </c>
      <c r="G112" s="29">
        <v>72</v>
      </c>
      <c r="H112" s="29"/>
      <c r="I112" s="29">
        <v>81</v>
      </c>
      <c r="J112" s="30"/>
    </row>
    <row r="113" spans="2:10" x14ac:dyDescent="0.3">
      <c r="B113" s="28" t="s">
        <v>36</v>
      </c>
      <c r="C113" s="1">
        <v>43135</v>
      </c>
      <c r="D113" s="15" t="s">
        <v>21</v>
      </c>
      <c r="F113" s="29">
        <v>82</v>
      </c>
      <c r="G113" s="29">
        <v>72</v>
      </c>
      <c r="H113" s="29"/>
      <c r="I113" s="29">
        <v>82</v>
      </c>
      <c r="J113" s="30"/>
    </row>
    <row r="114" spans="2:10" x14ac:dyDescent="0.3">
      <c r="B114" s="28" t="s">
        <v>37</v>
      </c>
      <c r="C114" s="1">
        <v>43135</v>
      </c>
      <c r="D114" s="15" t="s">
        <v>21</v>
      </c>
      <c r="F114" s="29">
        <v>80</v>
      </c>
      <c r="G114" s="29">
        <v>72</v>
      </c>
      <c r="H114" s="29"/>
      <c r="I114" s="29">
        <v>80</v>
      </c>
      <c r="J114" s="30"/>
    </row>
    <row r="115" spans="2:10" x14ac:dyDescent="0.3">
      <c r="B115" s="28" t="s">
        <v>8</v>
      </c>
      <c r="C115" s="1">
        <v>43135</v>
      </c>
      <c r="D115" s="15" t="s">
        <v>21</v>
      </c>
      <c r="F115" s="29">
        <v>77</v>
      </c>
      <c r="G115" s="29">
        <v>72</v>
      </c>
      <c r="H115" s="29"/>
      <c r="I115" s="29">
        <v>77</v>
      </c>
      <c r="J115" s="30"/>
    </row>
    <row r="116" spans="2:10" x14ac:dyDescent="0.3">
      <c r="B116" s="28" t="s">
        <v>39</v>
      </c>
      <c r="C116" s="1">
        <v>43135</v>
      </c>
      <c r="D116" s="15" t="s">
        <v>21</v>
      </c>
      <c r="F116" s="29" t="s">
        <v>45</v>
      </c>
      <c r="G116" s="29">
        <v>72</v>
      </c>
      <c r="H116" s="29"/>
      <c r="I116" s="29" t="s">
        <v>45</v>
      </c>
      <c r="J116" s="30"/>
    </row>
    <row r="117" spans="2:10" x14ac:dyDescent="0.3">
      <c r="B117" s="28" t="s">
        <v>12</v>
      </c>
      <c r="C117" s="1">
        <v>43135</v>
      </c>
      <c r="D117" s="15" t="s">
        <v>21</v>
      </c>
      <c r="F117" s="29">
        <v>87</v>
      </c>
      <c r="G117" s="29">
        <v>72</v>
      </c>
      <c r="H117" s="29"/>
      <c r="I117" s="29">
        <v>87</v>
      </c>
      <c r="J117" s="30"/>
    </row>
    <row r="118" spans="2:10" x14ac:dyDescent="0.3">
      <c r="B118" s="28" t="s">
        <v>35</v>
      </c>
      <c r="C118" s="1">
        <v>43135</v>
      </c>
      <c r="D118" s="15" t="s">
        <v>21</v>
      </c>
      <c r="F118" s="29">
        <v>82</v>
      </c>
      <c r="G118" s="29">
        <v>72</v>
      </c>
      <c r="H118" s="29"/>
      <c r="I118" s="29">
        <v>82</v>
      </c>
      <c r="J118" s="30"/>
    </row>
    <row r="119" spans="2:10" x14ac:dyDescent="0.3">
      <c r="B119" s="28" t="s">
        <v>38</v>
      </c>
      <c r="C119" s="1">
        <v>43135</v>
      </c>
      <c r="D119" s="15" t="s">
        <v>21</v>
      </c>
      <c r="F119" s="29">
        <v>85</v>
      </c>
      <c r="G119" s="29">
        <v>72</v>
      </c>
      <c r="H119" s="29"/>
      <c r="I119" s="29">
        <v>85</v>
      </c>
      <c r="J119" s="30"/>
    </row>
    <row r="120" spans="2:10" x14ac:dyDescent="0.3">
      <c r="B120" s="31" t="s">
        <v>47</v>
      </c>
      <c r="C120" s="32">
        <v>43135</v>
      </c>
      <c r="D120" s="33" t="s">
        <v>21</v>
      </c>
      <c r="E120" s="34"/>
      <c r="F120" s="35">
        <v>77</v>
      </c>
      <c r="G120" s="35">
        <v>72</v>
      </c>
      <c r="H120" s="35"/>
      <c r="I120" s="35">
        <v>77</v>
      </c>
      <c r="J120" s="36"/>
    </row>
    <row r="121" spans="2:10" x14ac:dyDescent="0.3">
      <c r="B121" s="28" t="s">
        <v>15</v>
      </c>
      <c r="C121" s="1">
        <v>43142</v>
      </c>
      <c r="D121" s="15" t="s">
        <v>25</v>
      </c>
      <c r="F121" s="29">
        <v>78</v>
      </c>
      <c r="G121" s="29">
        <v>72</v>
      </c>
      <c r="H121" s="29"/>
      <c r="I121" s="29">
        <v>78</v>
      </c>
      <c r="J121" s="30"/>
    </row>
    <row r="122" spans="2:10" x14ac:dyDescent="0.3">
      <c r="B122" s="28" t="s">
        <v>30</v>
      </c>
      <c r="C122" s="1">
        <v>43142</v>
      </c>
      <c r="D122" s="15" t="s">
        <v>25</v>
      </c>
      <c r="F122" s="29">
        <v>81</v>
      </c>
      <c r="G122" s="29">
        <v>72</v>
      </c>
      <c r="H122" s="29"/>
      <c r="I122" s="29">
        <v>81</v>
      </c>
      <c r="J122" s="30"/>
    </row>
    <row r="123" spans="2:10" x14ac:dyDescent="0.3">
      <c r="B123" s="28" t="s">
        <v>36</v>
      </c>
      <c r="C123" s="1">
        <v>43142</v>
      </c>
      <c r="D123" s="15" t="s">
        <v>25</v>
      </c>
      <c r="F123" s="29">
        <v>74</v>
      </c>
      <c r="G123" s="29">
        <v>72</v>
      </c>
      <c r="H123" s="29"/>
      <c r="I123" s="29">
        <v>74</v>
      </c>
      <c r="J123" s="30"/>
    </row>
    <row r="124" spans="2:10" x14ac:dyDescent="0.3">
      <c r="B124" s="28" t="s">
        <v>37</v>
      </c>
      <c r="C124" s="1">
        <v>43142</v>
      </c>
      <c r="D124" s="15" t="s">
        <v>25</v>
      </c>
      <c r="F124" s="29">
        <v>84</v>
      </c>
      <c r="G124" s="29">
        <v>72</v>
      </c>
      <c r="H124" s="29"/>
      <c r="I124" s="29">
        <v>84</v>
      </c>
      <c r="J124" s="30"/>
    </row>
    <row r="125" spans="2:10" x14ac:dyDescent="0.3">
      <c r="B125" s="28" t="s">
        <v>8</v>
      </c>
      <c r="C125" s="1">
        <v>43142</v>
      </c>
      <c r="D125" s="15" t="s">
        <v>25</v>
      </c>
      <c r="F125" s="29">
        <v>74</v>
      </c>
      <c r="G125" s="29">
        <v>72</v>
      </c>
      <c r="H125" s="29"/>
      <c r="I125" s="29">
        <v>74</v>
      </c>
      <c r="J125" s="30"/>
    </row>
    <row r="126" spans="2:10" x14ac:dyDescent="0.3">
      <c r="B126" s="28" t="s">
        <v>39</v>
      </c>
      <c r="C126" s="1">
        <v>43142</v>
      </c>
      <c r="D126" s="15" t="s">
        <v>25</v>
      </c>
      <c r="F126" s="29">
        <v>80</v>
      </c>
      <c r="G126" s="29">
        <v>72</v>
      </c>
      <c r="H126" s="29"/>
      <c r="I126" s="29">
        <v>80</v>
      </c>
      <c r="J126" s="30"/>
    </row>
    <row r="127" spans="2:10" x14ac:dyDescent="0.3">
      <c r="B127" s="28" t="s">
        <v>12</v>
      </c>
      <c r="C127" s="1">
        <v>43142</v>
      </c>
      <c r="D127" s="15" t="s">
        <v>25</v>
      </c>
      <c r="F127" s="29">
        <v>81</v>
      </c>
      <c r="G127" s="29">
        <v>72</v>
      </c>
      <c r="H127" s="29"/>
      <c r="I127" s="29">
        <v>81</v>
      </c>
      <c r="J127" s="30"/>
    </row>
    <row r="128" spans="2:10" x14ac:dyDescent="0.3">
      <c r="B128" s="28" t="s">
        <v>38</v>
      </c>
      <c r="C128" s="1">
        <v>43142</v>
      </c>
      <c r="D128" s="15" t="s">
        <v>25</v>
      </c>
      <c r="F128" s="29">
        <v>98</v>
      </c>
      <c r="G128" s="29">
        <v>72</v>
      </c>
      <c r="H128" s="29"/>
      <c r="I128" s="29">
        <v>98</v>
      </c>
      <c r="J128" s="30"/>
    </row>
    <row r="129" spans="2:10" x14ac:dyDescent="0.3">
      <c r="B129" s="28" t="s">
        <v>49</v>
      </c>
      <c r="C129" s="1">
        <v>43142</v>
      </c>
      <c r="D129" s="15" t="s">
        <v>25</v>
      </c>
      <c r="F129" s="29">
        <v>102</v>
      </c>
      <c r="G129" s="29">
        <v>72</v>
      </c>
      <c r="H129" s="29"/>
      <c r="I129" s="29">
        <v>102</v>
      </c>
      <c r="J129" s="30"/>
    </row>
    <row r="130" spans="2:10" x14ac:dyDescent="0.3">
      <c r="B130" s="28" t="s">
        <v>40</v>
      </c>
      <c r="C130" s="1">
        <v>43142</v>
      </c>
      <c r="D130" s="15" t="s">
        <v>25</v>
      </c>
      <c r="F130" s="29">
        <v>88</v>
      </c>
      <c r="G130" s="29">
        <v>72</v>
      </c>
      <c r="H130" s="29"/>
      <c r="I130" s="29">
        <v>88</v>
      </c>
      <c r="J130" s="30"/>
    </row>
    <row r="131" spans="2:10" x14ac:dyDescent="0.3">
      <c r="B131" s="28" t="s">
        <v>41</v>
      </c>
      <c r="C131" s="1">
        <v>43142</v>
      </c>
      <c r="D131" s="15" t="s">
        <v>25</v>
      </c>
      <c r="F131" s="29">
        <v>86</v>
      </c>
      <c r="G131" s="29">
        <v>72</v>
      </c>
      <c r="H131" s="29"/>
      <c r="I131" s="29">
        <v>86</v>
      </c>
      <c r="J131" s="30"/>
    </row>
    <row r="132" spans="2:10" x14ac:dyDescent="0.3">
      <c r="B132" s="37" t="s">
        <v>14</v>
      </c>
      <c r="C132" s="42">
        <v>43149</v>
      </c>
      <c r="D132" s="38" t="s">
        <v>31</v>
      </c>
      <c r="E132" s="38"/>
      <c r="F132" s="38">
        <v>74</v>
      </c>
      <c r="G132" s="38">
        <v>71</v>
      </c>
      <c r="H132" s="38"/>
      <c r="I132" s="38">
        <v>74</v>
      </c>
      <c r="J132" s="39"/>
    </row>
    <row r="133" spans="2:10" x14ac:dyDescent="0.3">
      <c r="B133" s="28" t="s">
        <v>15</v>
      </c>
      <c r="C133" s="8">
        <v>43149</v>
      </c>
      <c r="D133" s="9" t="s">
        <v>31</v>
      </c>
      <c r="E133" s="9"/>
      <c r="F133" s="29">
        <v>73</v>
      </c>
      <c r="G133" s="9">
        <v>71</v>
      </c>
      <c r="H133" s="9"/>
      <c r="I133" s="29">
        <v>73</v>
      </c>
      <c r="J133" s="40"/>
    </row>
    <row r="134" spans="2:10" x14ac:dyDescent="0.3">
      <c r="B134" s="28" t="s">
        <v>30</v>
      </c>
      <c r="C134" s="8">
        <v>43149</v>
      </c>
      <c r="D134" s="9" t="s">
        <v>31</v>
      </c>
      <c r="E134" s="9"/>
      <c r="F134" s="29">
        <v>80</v>
      </c>
      <c r="G134" s="9">
        <v>71</v>
      </c>
      <c r="H134" s="9"/>
      <c r="I134" s="29">
        <v>80</v>
      </c>
      <c r="J134" s="40"/>
    </row>
    <row r="135" spans="2:10" x14ac:dyDescent="0.3">
      <c r="B135" s="28" t="s">
        <v>36</v>
      </c>
      <c r="C135" s="8">
        <v>43149</v>
      </c>
      <c r="D135" s="9" t="s">
        <v>31</v>
      </c>
      <c r="E135" s="29"/>
      <c r="F135" s="29">
        <v>73</v>
      </c>
      <c r="G135" s="9">
        <v>71</v>
      </c>
      <c r="H135" s="9"/>
      <c r="I135" s="29">
        <v>73</v>
      </c>
      <c r="J135" s="40"/>
    </row>
    <row r="136" spans="2:10" x14ac:dyDescent="0.3">
      <c r="B136" s="28" t="s">
        <v>37</v>
      </c>
      <c r="C136" s="8">
        <v>43149</v>
      </c>
      <c r="D136" s="9" t="s">
        <v>31</v>
      </c>
      <c r="E136" s="29"/>
      <c r="F136" s="29">
        <v>81</v>
      </c>
      <c r="G136" s="9">
        <v>71</v>
      </c>
      <c r="H136" s="9"/>
      <c r="I136" s="29">
        <v>81</v>
      </c>
      <c r="J136" s="40"/>
    </row>
    <row r="137" spans="2:10" x14ac:dyDescent="0.3">
      <c r="B137" s="28" t="s">
        <v>8</v>
      </c>
      <c r="C137" s="8">
        <v>43149</v>
      </c>
      <c r="D137" s="9" t="s">
        <v>31</v>
      </c>
      <c r="E137" s="29"/>
      <c r="F137" s="29">
        <v>72</v>
      </c>
      <c r="G137" s="9">
        <v>71</v>
      </c>
      <c r="H137" s="9"/>
      <c r="I137" s="29">
        <v>72</v>
      </c>
      <c r="J137" s="40"/>
    </row>
    <row r="138" spans="2:10" x14ac:dyDescent="0.3">
      <c r="B138" s="28" t="s">
        <v>39</v>
      </c>
      <c r="C138" s="8">
        <v>43149</v>
      </c>
      <c r="D138" s="9" t="s">
        <v>31</v>
      </c>
      <c r="E138" s="29"/>
      <c r="F138" s="29">
        <v>82</v>
      </c>
      <c r="G138" s="9">
        <v>71</v>
      </c>
      <c r="H138" s="9"/>
      <c r="I138" s="29">
        <v>82</v>
      </c>
      <c r="J138" s="40"/>
    </row>
    <row r="139" spans="2:10" x14ac:dyDescent="0.3">
      <c r="B139" s="28" t="s">
        <v>12</v>
      </c>
      <c r="C139" s="8">
        <v>43149</v>
      </c>
      <c r="D139" s="9" t="s">
        <v>31</v>
      </c>
      <c r="E139" s="29"/>
      <c r="F139" s="29">
        <v>75</v>
      </c>
      <c r="G139" s="9">
        <v>71</v>
      </c>
      <c r="H139" s="9"/>
      <c r="I139" s="29">
        <v>75</v>
      </c>
      <c r="J139" s="40"/>
    </row>
    <row r="140" spans="2:10" x14ac:dyDescent="0.3">
      <c r="B140" s="28" t="s">
        <v>38</v>
      </c>
      <c r="C140" s="8">
        <v>43149</v>
      </c>
      <c r="D140" s="9" t="s">
        <v>31</v>
      </c>
      <c r="E140" s="29"/>
      <c r="F140" s="29">
        <v>93</v>
      </c>
      <c r="G140" s="9">
        <v>71</v>
      </c>
      <c r="H140" s="9"/>
      <c r="I140" s="29">
        <v>93</v>
      </c>
      <c r="J140" s="40"/>
    </row>
    <row r="141" spans="2:10" x14ac:dyDescent="0.3">
      <c r="B141" s="28" t="s">
        <v>41</v>
      </c>
      <c r="C141" s="8">
        <v>43149</v>
      </c>
      <c r="D141" s="9" t="s">
        <v>31</v>
      </c>
      <c r="E141" s="29"/>
      <c r="F141" s="29">
        <v>80</v>
      </c>
      <c r="G141" s="9">
        <v>71</v>
      </c>
      <c r="H141" s="9"/>
      <c r="I141" s="29">
        <v>80</v>
      </c>
      <c r="J141" s="40"/>
    </row>
    <row r="142" spans="2:10" x14ac:dyDescent="0.3">
      <c r="B142" s="28" t="s">
        <v>42</v>
      </c>
      <c r="C142" s="8">
        <v>43149</v>
      </c>
      <c r="D142" s="9" t="s">
        <v>31</v>
      </c>
      <c r="E142" s="29"/>
      <c r="F142" s="29">
        <v>92</v>
      </c>
      <c r="G142" s="9">
        <v>71</v>
      </c>
      <c r="H142" s="9"/>
      <c r="I142" s="29">
        <v>92</v>
      </c>
      <c r="J142" s="40"/>
    </row>
    <row r="143" spans="2:10" x14ac:dyDescent="0.3">
      <c r="B143" s="31" t="s">
        <v>51</v>
      </c>
      <c r="C143" s="32">
        <v>43149</v>
      </c>
      <c r="D143" s="34" t="s">
        <v>31</v>
      </c>
      <c r="E143" s="34"/>
      <c r="F143" s="34">
        <v>75</v>
      </c>
      <c r="G143" s="34">
        <v>71</v>
      </c>
      <c r="H143" s="34"/>
      <c r="I143" s="34">
        <v>75</v>
      </c>
      <c r="J143" s="41"/>
    </row>
    <row r="144" spans="2:10" x14ac:dyDescent="0.3">
      <c r="B144" s="37" t="s">
        <v>14</v>
      </c>
      <c r="C144" s="42">
        <v>43156</v>
      </c>
      <c r="D144" s="18" t="s">
        <v>32</v>
      </c>
      <c r="E144" s="38"/>
      <c r="F144" s="18">
        <v>80</v>
      </c>
      <c r="G144" s="38">
        <v>72</v>
      </c>
      <c r="H144" s="38"/>
      <c r="I144" s="18">
        <v>80</v>
      </c>
      <c r="J144" s="39"/>
    </row>
    <row r="145" spans="2:10" x14ac:dyDescent="0.3">
      <c r="B145" s="28" t="s">
        <v>15</v>
      </c>
      <c r="C145" s="8">
        <v>43156</v>
      </c>
      <c r="D145" s="29" t="s">
        <v>32</v>
      </c>
      <c r="E145" s="9"/>
      <c r="F145" s="29">
        <v>77</v>
      </c>
      <c r="G145" s="9">
        <v>72</v>
      </c>
      <c r="H145" s="9"/>
      <c r="I145" s="29">
        <v>77</v>
      </c>
      <c r="J145" s="40"/>
    </row>
    <row r="146" spans="2:10" x14ac:dyDescent="0.3">
      <c r="B146" s="28" t="s">
        <v>36</v>
      </c>
      <c r="C146" s="8">
        <v>43156</v>
      </c>
      <c r="D146" s="29" t="s">
        <v>32</v>
      </c>
      <c r="E146" s="9"/>
      <c r="F146" s="29">
        <v>73</v>
      </c>
      <c r="G146" s="9">
        <v>72</v>
      </c>
      <c r="H146" s="9"/>
      <c r="I146" s="29">
        <v>73</v>
      </c>
      <c r="J146" s="40"/>
    </row>
    <row r="147" spans="2:10" x14ac:dyDescent="0.3">
      <c r="B147" s="28" t="s">
        <v>8</v>
      </c>
      <c r="C147" s="8">
        <v>43156</v>
      </c>
      <c r="D147" s="29" t="s">
        <v>32</v>
      </c>
      <c r="E147" s="9"/>
      <c r="F147" s="29">
        <v>78</v>
      </c>
      <c r="G147" s="9">
        <v>72</v>
      </c>
      <c r="H147" s="9"/>
      <c r="I147" s="29">
        <v>78</v>
      </c>
      <c r="J147" s="40"/>
    </row>
    <row r="148" spans="2:10" x14ac:dyDescent="0.3">
      <c r="B148" s="28" t="s">
        <v>39</v>
      </c>
      <c r="C148" s="8">
        <v>43156</v>
      </c>
      <c r="D148" s="29" t="s">
        <v>32</v>
      </c>
      <c r="E148" s="9"/>
      <c r="F148" s="29">
        <v>92</v>
      </c>
      <c r="G148" s="9">
        <v>72</v>
      </c>
      <c r="H148" s="9"/>
      <c r="I148" s="29">
        <v>92</v>
      </c>
      <c r="J148" s="40"/>
    </row>
    <row r="149" spans="2:10" x14ac:dyDescent="0.3">
      <c r="B149" s="28" t="s">
        <v>12</v>
      </c>
      <c r="C149" s="8">
        <v>43156</v>
      </c>
      <c r="D149" s="29" t="s">
        <v>32</v>
      </c>
      <c r="E149" s="9"/>
      <c r="F149" s="29">
        <v>88</v>
      </c>
      <c r="G149" s="9">
        <v>72</v>
      </c>
      <c r="H149" s="9"/>
      <c r="I149" s="29">
        <v>88</v>
      </c>
      <c r="J149" s="40"/>
    </row>
    <row r="150" spans="2:10" x14ac:dyDescent="0.3">
      <c r="B150" s="28" t="s">
        <v>38</v>
      </c>
      <c r="C150" s="8">
        <v>43156</v>
      </c>
      <c r="D150" s="29" t="s">
        <v>32</v>
      </c>
      <c r="E150" s="9"/>
      <c r="F150" s="29">
        <v>98</v>
      </c>
      <c r="G150" s="9">
        <v>72</v>
      </c>
      <c r="H150" s="9"/>
      <c r="I150" s="29">
        <v>98</v>
      </c>
      <c r="J150" s="40"/>
    </row>
    <row r="151" spans="2:10" x14ac:dyDescent="0.3">
      <c r="B151" s="28" t="s">
        <v>52</v>
      </c>
      <c r="C151" s="8">
        <v>43156</v>
      </c>
      <c r="D151" s="29" t="s">
        <v>32</v>
      </c>
      <c r="E151" s="9"/>
      <c r="F151" s="29">
        <v>101</v>
      </c>
      <c r="G151" s="9">
        <v>72</v>
      </c>
      <c r="H151" s="9"/>
      <c r="I151" s="29">
        <v>101</v>
      </c>
      <c r="J151" s="40"/>
    </row>
    <row r="152" spans="2:10" x14ac:dyDescent="0.3">
      <c r="B152" s="28" t="s">
        <v>40</v>
      </c>
      <c r="C152" s="8">
        <v>43156</v>
      </c>
      <c r="D152" s="29" t="s">
        <v>32</v>
      </c>
      <c r="E152" s="29"/>
      <c r="F152" s="29">
        <v>90</v>
      </c>
      <c r="G152" s="9">
        <v>72</v>
      </c>
      <c r="H152" s="9"/>
      <c r="I152" s="29">
        <v>90</v>
      </c>
      <c r="J152" s="40"/>
    </row>
    <row r="153" spans="2:10" x14ac:dyDescent="0.3">
      <c r="B153" s="37" t="s">
        <v>14</v>
      </c>
      <c r="C153" s="42">
        <v>43163</v>
      </c>
      <c r="D153" s="18" t="s">
        <v>28</v>
      </c>
      <c r="E153" s="38"/>
      <c r="F153" s="18">
        <v>83</v>
      </c>
      <c r="G153" s="38">
        <v>71</v>
      </c>
      <c r="H153" s="38"/>
      <c r="I153" s="18">
        <v>83</v>
      </c>
      <c r="J153" s="39"/>
    </row>
    <row r="154" spans="2:10" x14ac:dyDescent="0.3">
      <c r="B154" s="28" t="s">
        <v>15</v>
      </c>
      <c r="C154" s="8">
        <v>43163</v>
      </c>
      <c r="D154" s="29" t="s">
        <v>28</v>
      </c>
      <c r="E154" s="9"/>
      <c r="F154" s="29">
        <v>79</v>
      </c>
      <c r="G154" s="9">
        <v>71</v>
      </c>
      <c r="H154" s="9"/>
      <c r="I154" s="29">
        <v>79</v>
      </c>
      <c r="J154" s="40"/>
    </row>
    <row r="155" spans="2:10" x14ac:dyDescent="0.3">
      <c r="B155" s="28" t="s">
        <v>36</v>
      </c>
      <c r="C155" s="8">
        <v>43163</v>
      </c>
      <c r="D155" s="29" t="s">
        <v>28</v>
      </c>
      <c r="E155" s="9"/>
      <c r="F155" s="29">
        <v>71</v>
      </c>
      <c r="G155" s="9">
        <v>71</v>
      </c>
      <c r="H155" s="9"/>
      <c r="I155" s="29">
        <v>71</v>
      </c>
      <c r="J155" s="40"/>
    </row>
    <row r="156" spans="2:10" x14ac:dyDescent="0.3">
      <c r="B156" s="28" t="s">
        <v>8</v>
      </c>
      <c r="C156" s="8">
        <v>43163</v>
      </c>
      <c r="D156" s="29" t="s">
        <v>28</v>
      </c>
      <c r="E156" s="9"/>
      <c r="F156" s="29">
        <v>76</v>
      </c>
      <c r="G156" s="9">
        <v>71</v>
      </c>
      <c r="H156" s="9"/>
      <c r="I156" s="29">
        <v>76</v>
      </c>
      <c r="J156" s="40"/>
    </row>
    <row r="157" spans="2:10" x14ac:dyDescent="0.3">
      <c r="B157" s="28" t="s">
        <v>39</v>
      </c>
      <c r="C157" s="8">
        <v>43163</v>
      </c>
      <c r="D157" s="29" t="s">
        <v>28</v>
      </c>
      <c r="E157" s="29"/>
      <c r="F157" s="29">
        <v>87</v>
      </c>
      <c r="G157" s="9">
        <v>71</v>
      </c>
      <c r="H157" s="9"/>
      <c r="I157" s="29">
        <v>87</v>
      </c>
      <c r="J157" s="40"/>
    </row>
    <row r="158" spans="2:10" x14ac:dyDescent="0.3">
      <c r="B158" s="28" t="s">
        <v>38</v>
      </c>
      <c r="C158" s="8">
        <v>43163</v>
      </c>
      <c r="D158" s="29" t="s">
        <v>28</v>
      </c>
      <c r="E158" s="29"/>
      <c r="F158" s="29">
        <v>111</v>
      </c>
      <c r="G158" s="9">
        <v>71</v>
      </c>
      <c r="H158" s="9"/>
      <c r="I158" s="29">
        <v>111</v>
      </c>
      <c r="J158" s="40"/>
    </row>
    <row r="159" spans="2:10" x14ac:dyDescent="0.3">
      <c r="B159" s="28" t="s">
        <v>40</v>
      </c>
      <c r="C159" s="8">
        <v>43163</v>
      </c>
      <c r="D159" s="29" t="s">
        <v>28</v>
      </c>
      <c r="E159" s="29"/>
      <c r="F159" s="29">
        <v>99</v>
      </c>
      <c r="G159" s="9">
        <v>71</v>
      </c>
      <c r="H159" s="9"/>
      <c r="I159" s="29">
        <v>99</v>
      </c>
      <c r="J159" s="40"/>
    </row>
    <row r="160" spans="2:10" x14ac:dyDescent="0.3">
      <c r="B160" s="28" t="s">
        <v>37</v>
      </c>
      <c r="C160" s="8">
        <v>43163</v>
      </c>
      <c r="D160" s="29" t="s">
        <v>28</v>
      </c>
      <c r="E160" s="29"/>
      <c r="F160" s="29">
        <v>82</v>
      </c>
      <c r="G160" s="9">
        <v>71</v>
      </c>
      <c r="H160" s="9"/>
      <c r="I160" s="29">
        <v>82</v>
      </c>
      <c r="J160" s="40"/>
    </row>
    <row r="161" spans="2:10" x14ac:dyDescent="0.3">
      <c r="B161" s="28" t="s">
        <v>30</v>
      </c>
      <c r="C161" s="8">
        <v>43163</v>
      </c>
      <c r="D161" s="29" t="s">
        <v>28</v>
      </c>
      <c r="E161" s="29"/>
      <c r="F161" s="29">
        <v>81</v>
      </c>
      <c r="G161" s="9">
        <v>71</v>
      </c>
      <c r="H161" s="9"/>
      <c r="I161" s="29">
        <v>81</v>
      </c>
      <c r="J161" s="40"/>
    </row>
    <row r="162" spans="2:10" x14ac:dyDescent="0.3">
      <c r="B162" s="28" t="s">
        <v>49</v>
      </c>
      <c r="C162" s="8">
        <v>43163</v>
      </c>
      <c r="D162" s="29" t="s">
        <v>28</v>
      </c>
      <c r="E162" s="29"/>
      <c r="F162" s="29">
        <v>86</v>
      </c>
      <c r="G162" s="9">
        <v>71</v>
      </c>
      <c r="H162" s="9"/>
      <c r="I162" s="29">
        <v>86</v>
      </c>
      <c r="J162" s="40"/>
    </row>
    <row r="163" spans="2:10" x14ac:dyDescent="0.3">
      <c r="B163" s="28" t="s">
        <v>41</v>
      </c>
      <c r="C163" s="8">
        <v>43163</v>
      </c>
      <c r="D163" s="29" t="s">
        <v>28</v>
      </c>
      <c r="E163" s="29"/>
      <c r="F163" s="29">
        <v>78</v>
      </c>
      <c r="G163" s="9">
        <v>71</v>
      </c>
      <c r="H163" s="9"/>
      <c r="I163" s="29">
        <v>78</v>
      </c>
      <c r="J163" s="40"/>
    </row>
    <row r="164" spans="2:10" x14ac:dyDescent="0.3">
      <c r="B164" s="28" t="s">
        <v>42</v>
      </c>
      <c r="C164" s="8">
        <v>43163</v>
      </c>
      <c r="D164" s="29" t="s">
        <v>28</v>
      </c>
      <c r="E164" s="29"/>
      <c r="F164" s="29">
        <v>94</v>
      </c>
      <c r="G164" s="9">
        <v>71</v>
      </c>
      <c r="H164" s="9"/>
      <c r="I164" s="29">
        <v>94</v>
      </c>
      <c r="J164" s="40"/>
    </row>
    <row r="165" spans="2:10" x14ac:dyDescent="0.3">
      <c r="B165" s="37" t="s">
        <v>14</v>
      </c>
      <c r="C165" s="42">
        <v>43170</v>
      </c>
      <c r="D165" s="18" t="s">
        <v>18</v>
      </c>
      <c r="E165" s="38"/>
      <c r="F165" s="38">
        <v>77</v>
      </c>
      <c r="G165" s="18">
        <v>72</v>
      </c>
      <c r="H165" s="38"/>
      <c r="I165" s="38">
        <v>77</v>
      </c>
      <c r="J165" s="39"/>
    </row>
    <row r="166" spans="2:10" x14ac:dyDescent="0.3">
      <c r="B166" s="28" t="s">
        <v>15</v>
      </c>
      <c r="C166" s="8">
        <v>43170</v>
      </c>
      <c r="D166" s="29" t="s">
        <v>18</v>
      </c>
      <c r="E166" s="9"/>
      <c r="F166" s="29">
        <v>77</v>
      </c>
      <c r="G166" s="29">
        <v>72</v>
      </c>
      <c r="H166" s="9"/>
      <c r="I166" s="29">
        <v>77</v>
      </c>
      <c r="J166" s="40"/>
    </row>
    <row r="167" spans="2:10" x14ac:dyDescent="0.3">
      <c r="B167" s="28" t="s">
        <v>36</v>
      </c>
      <c r="C167" s="8">
        <v>43170</v>
      </c>
      <c r="D167" s="29" t="s">
        <v>18</v>
      </c>
      <c r="E167" s="9"/>
      <c r="F167" s="29">
        <v>72</v>
      </c>
      <c r="G167" s="29">
        <v>72</v>
      </c>
      <c r="H167" s="9"/>
      <c r="I167" s="29">
        <v>72</v>
      </c>
      <c r="J167" s="40"/>
    </row>
    <row r="168" spans="2:10" x14ac:dyDescent="0.3">
      <c r="B168" s="28" t="s">
        <v>8</v>
      </c>
      <c r="C168" s="8">
        <v>43170</v>
      </c>
      <c r="D168" s="29" t="s">
        <v>18</v>
      </c>
      <c r="E168" s="9"/>
      <c r="F168" s="29">
        <v>79</v>
      </c>
      <c r="G168" s="29">
        <v>72</v>
      </c>
      <c r="H168" s="9"/>
      <c r="I168" s="29">
        <v>79</v>
      </c>
      <c r="J168" s="40"/>
    </row>
    <row r="169" spans="2:10" x14ac:dyDescent="0.3">
      <c r="B169" s="28" t="s">
        <v>39</v>
      </c>
      <c r="C169" s="8">
        <v>43170</v>
      </c>
      <c r="D169" s="29" t="s">
        <v>18</v>
      </c>
      <c r="E169" s="29"/>
      <c r="F169" s="9" t="s">
        <v>46</v>
      </c>
      <c r="G169" s="29">
        <v>72</v>
      </c>
      <c r="H169" s="9"/>
      <c r="I169" s="9" t="s">
        <v>46</v>
      </c>
      <c r="J169" s="40"/>
    </row>
    <row r="170" spans="2:10" x14ac:dyDescent="0.3">
      <c r="B170" s="28" t="s">
        <v>40</v>
      </c>
      <c r="C170" s="8">
        <v>43170</v>
      </c>
      <c r="D170" s="29" t="s">
        <v>18</v>
      </c>
      <c r="E170" s="29"/>
      <c r="F170" s="29">
        <v>94</v>
      </c>
      <c r="G170" s="29">
        <v>72</v>
      </c>
      <c r="H170" s="9"/>
      <c r="I170" s="29">
        <v>94</v>
      </c>
      <c r="J170" s="40"/>
    </row>
    <row r="171" spans="2:10" x14ac:dyDescent="0.3">
      <c r="B171" s="28" t="s">
        <v>37</v>
      </c>
      <c r="C171" s="8">
        <v>43170</v>
      </c>
      <c r="D171" s="29" t="s">
        <v>18</v>
      </c>
      <c r="E171" s="29"/>
      <c r="F171" s="9">
        <v>81</v>
      </c>
      <c r="G171" s="29">
        <v>72</v>
      </c>
      <c r="H171" s="9"/>
      <c r="I171" s="9">
        <v>81</v>
      </c>
      <c r="J171" s="40"/>
    </row>
    <row r="172" spans="2:10" x14ac:dyDescent="0.3">
      <c r="B172" s="28" t="s">
        <v>41</v>
      </c>
      <c r="C172" s="8">
        <v>43170</v>
      </c>
      <c r="D172" s="29" t="s">
        <v>18</v>
      </c>
      <c r="E172" s="29"/>
      <c r="F172" s="29">
        <v>82</v>
      </c>
      <c r="G172" s="29">
        <v>72</v>
      </c>
      <c r="H172" s="9"/>
      <c r="I172" s="29">
        <v>82</v>
      </c>
      <c r="J172" s="40"/>
    </row>
    <row r="173" spans="2:10" x14ac:dyDescent="0.3">
      <c r="B173" s="31" t="s">
        <v>42</v>
      </c>
      <c r="C173" s="32">
        <v>43170</v>
      </c>
      <c r="D173" s="35" t="s">
        <v>18</v>
      </c>
      <c r="E173" s="35"/>
      <c r="F173" s="35">
        <v>101</v>
      </c>
      <c r="G173" s="35">
        <v>72</v>
      </c>
      <c r="H173" s="34"/>
      <c r="I173" s="35">
        <v>101</v>
      </c>
      <c r="J173" s="41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2019-2020</vt:lpstr>
      <vt:lpstr>2019-2020 jen rány</vt:lpstr>
      <vt:lpstr>2018-2019</vt:lpstr>
      <vt:lpstr>2018-2019 jen rány</vt:lpstr>
      <vt:lpstr>2017-2018</vt:lpstr>
    </vt:vector>
  </TitlesOfParts>
  <Company>Cleverlance Enterprise Solutions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Brňák</dc:creator>
  <cp:lastModifiedBy>Petr Brňák</cp:lastModifiedBy>
  <dcterms:created xsi:type="dcterms:W3CDTF">2017-01-27T17:14:28Z</dcterms:created>
  <dcterms:modified xsi:type="dcterms:W3CDTF">2020-12-06T23:02:22Z</dcterms:modified>
</cp:coreProperties>
</file>